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24226"/>
  <mc:AlternateContent xmlns:mc="http://schemas.openxmlformats.org/markup-compatibility/2006">
    <mc:Choice Requires="x15">
      <x15ac:absPath xmlns:x15ac="http://schemas.microsoft.com/office/spreadsheetml/2010/11/ac" url="C:\Users\j34008\Desktop\免軽申込書　関連\申込書\"/>
    </mc:Choice>
  </mc:AlternateContent>
  <xr:revisionPtr revIDLastSave="0" documentId="13_ncr:1_{E4D92A5C-8C35-4C9C-93E3-8CA295283E3B}" xr6:coauthVersionLast="36" xr6:coauthVersionMax="47" xr10:uidLastSave="{00000000-0000-0000-0000-000000000000}"/>
  <bookViews>
    <workbookView xWindow="-105" yWindow="-105" windowWidth="23250" windowHeight="12570" activeTab="1" xr2:uid="{00000000-000D-0000-FFFF-FFFF00000000}"/>
  </bookViews>
  <sheets>
    <sheet name="登録" sheetId="11" r:id="rId1"/>
    <sheet name="使用機械" sheetId="15" r:id="rId2"/>
    <sheet name="申込書" sheetId="17" r:id="rId3"/>
    <sheet name="作業機番号" sheetId="14" r:id="rId4"/>
    <sheet name="作物別基準①" sheetId="19" r:id="rId5"/>
    <sheet name="作物別基準②" sheetId="20" r:id="rId6"/>
    <sheet name="作物別基準③" sheetId="21" r:id="rId7"/>
    <sheet name="作業用途" sheetId="10" r:id="rId8"/>
  </sheets>
  <definedNames>
    <definedName name="_xlnm.Print_Area" localSheetId="3">作業機番号!$A$1:$I$269</definedName>
    <definedName name="_xlnm.Print_Area" localSheetId="1">使用機械!$A$1:$V$59</definedName>
    <definedName name="_xlnm.Print_Area" localSheetId="2">申込書!$A$1:$AM$67</definedName>
    <definedName name="_xlnm.Print_Titles" localSheetId="3">作業機番号!$1:$3</definedName>
  </definedNames>
  <calcPr calcId="191029"/>
</workbook>
</file>

<file path=xl/calcChain.xml><?xml version="1.0" encoding="utf-8"?>
<calcChain xmlns="http://schemas.openxmlformats.org/spreadsheetml/2006/main">
  <c r="B57" i="15" l="1"/>
  <c r="G117" i="21" l="1"/>
  <c r="G118" i="21"/>
  <c r="G116" i="21"/>
  <c r="G115" i="21"/>
  <c r="G114" i="21"/>
  <c r="G113" i="21"/>
  <c r="G112" i="21"/>
  <c r="G111" i="21"/>
  <c r="G110" i="21"/>
  <c r="G97" i="21"/>
  <c r="G98" i="21"/>
  <c r="G99" i="21"/>
  <c r="G103" i="21"/>
  <c r="G102" i="21"/>
  <c r="G101" i="21"/>
  <c r="G100" i="21"/>
  <c r="G96" i="21"/>
  <c r="G95" i="21"/>
  <c r="G88" i="21"/>
  <c r="G87" i="21"/>
  <c r="G86" i="21"/>
  <c r="G85" i="21"/>
  <c r="G84" i="21"/>
  <c r="G83" i="21"/>
  <c r="G76" i="21"/>
  <c r="G75" i="21"/>
  <c r="G74" i="21"/>
  <c r="G73" i="21"/>
  <c r="G72" i="21"/>
  <c r="G71" i="21"/>
  <c r="G70" i="21"/>
  <c r="G69" i="21"/>
  <c r="G68" i="21"/>
  <c r="G67" i="21"/>
  <c r="G66" i="21"/>
  <c r="G65" i="21"/>
  <c r="G64" i="21"/>
  <c r="G63" i="21"/>
  <c r="G45" i="21"/>
  <c r="G56" i="21"/>
  <c r="G55" i="21"/>
  <c r="G54" i="21"/>
  <c r="G53" i="21"/>
  <c r="G52" i="21"/>
  <c r="G51" i="21"/>
  <c r="G50" i="21"/>
  <c r="G49" i="21"/>
  <c r="G48" i="21"/>
  <c r="G47" i="21"/>
  <c r="G46" i="21"/>
  <c r="G44" i="21"/>
  <c r="G43" i="21"/>
  <c r="G36" i="21"/>
  <c r="G35" i="21"/>
  <c r="G34" i="21"/>
  <c r="G33" i="21"/>
  <c r="G32" i="21"/>
  <c r="G31" i="21"/>
  <c r="G30" i="21"/>
  <c r="G29" i="21"/>
  <c r="G28" i="21"/>
  <c r="G27" i="21"/>
  <c r="G20" i="21"/>
  <c r="G19" i="21"/>
  <c r="G11" i="21"/>
  <c r="G12" i="21"/>
  <c r="G13" i="21"/>
  <c r="G18" i="21"/>
  <c r="G17" i="21"/>
  <c r="G16" i="21"/>
  <c r="G15" i="21"/>
  <c r="G14" i="21"/>
  <c r="G10" i="21"/>
  <c r="G9" i="21"/>
  <c r="G8" i="21"/>
  <c r="G7" i="21"/>
  <c r="G6" i="21"/>
  <c r="G151" i="20"/>
  <c r="G150" i="20"/>
  <c r="G149" i="20"/>
  <c r="G142" i="20"/>
  <c r="G141" i="20"/>
  <c r="G140" i="20"/>
  <c r="G139" i="20"/>
  <c r="G138" i="20"/>
  <c r="G128" i="20"/>
  <c r="G131" i="20"/>
  <c r="G130" i="20"/>
  <c r="G129" i="20"/>
  <c r="G127" i="20"/>
  <c r="G126" i="20"/>
  <c r="G118" i="20"/>
  <c r="G117" i="20"/>
  <c r="G116" i="20"/>
  <c r="G115" i="20"/>
  <c r="G114" i="20"/>
  <c r="G106" i="20"/>
  <c r="G105" i="20"/>
  <c r="G107" i="20"/>
  <c r="G104" i="20"/>
  <c r="G103" i="20"/>
  <c r="G102" i="20"/>
  <c r="G101" i="20"/>
  <c r="G100" i="20"/>
  <c r="G99" i="20"/>
  <c r="G92" i="20"/>
  <c r="G91" i="20"/>
  <c r="G90" i="20"/>
  <c r="G89" i="20"/>
  <c r="G88" i="20"/>
  <c r="G87" i="20"/>
  <c r="G86" i="20"/>
  <c r="G77" i="20"/>
  <c r="G76" i="20"/>
  <c r="G75" i="20"/>
  <c r="G79" i="20"/>
  <c r="G78" i="20"/>
  <c r="G74" i="20"/>
  <c r="G73" i="20"/>
  <c r="G72" i="20"/>
  <c r="G71" i="20"/>
  <c r="G70" i="20"/>
  <c r="G63" i="20"/>
  <c r="G62" i="20"/>
  <c r="G61" i="20"/>
  <c r="G60" i="20"/>
  <c r="G59" i="20"/>
  <c r="G58" i="20"/>
  <c r="G57" i="20"/>
  <c r="G47" i="20"/>
  <c r="G48" i="20"/>
  <c r="G46" i="20"/>
  <c r="G43" i="20"/>
  <c r="G50" i="20"/>
  <c r="G49" i="20"/>
  <c r="G45" i="20"/>
  <c r="G44" i="20"/>
  <c r="G42" i="20"/>
  <c r="G41" i="20"/>
  <c r="G40" i="20"/>
  <c r="K31" i="20"/>
  <c r="K29" i="20"/>
  <c r="K27" i="20"/>
  <c r="K26" i="20"/>
  <c r="K25" i="20"/>
  <c r="K23" i="20"/>
  <c r="K22" i="20"/>
  <c r="I31" i="20"/>
  <c r="I26" i="20"/>
  <c r="I25" i="20"/>
  <c r="I24" i="20"/>
  <c r="I23" i="20"/>
  <c r="I22" i="20"/>
  <c r="G32" i="20"/>
  <c r="G30" i="20"/>
  <c r="G29" i="20"/>
  <c r="G28" i="20"/>
  <c r="I29" i="20"/>
  <c r="I28" i="20"/>
  <c r="G26" i="20"/>
  <c r="G24" i="20"/>
  <c r="G22" i="20"/>
  <c r="I14" i="20"/>
  <c r="I13" i="20"/>
  <c r="I12" i="20"/>
  <c r="I11" i="20"/>
  <c r="I10" i="20"/>
  <c r="I9" i="20"/>
  <c r="I8" i="20"/>
  <c r="I7" i="20"/>
  <c r="I6" i="20"/>
  <c r="G14" i="20"/>
  <c r="G13" i="20"/>
  <c r="G12" i="20"/>
  <c r="G11" i="20"/>
  <c r="G10" i="20"/>
  <c r="G8" i="20"/>
  <c r="G7" i="20"/>
  <c r="G6" i="20"/>
  <c r="G214" i="19"/>
  <c r="G213" i="19"/>
  <c r="G212" i="19"/>
  <c r="G215" i="19"/>
  <c r="G205" i="19"/>
  <c r="G204" i="19"/>
  <c r="G203" i="19"/>
  <c r="G202" i="19"/>
  <c r="G201" i="19"/>
  <c r="G194" i="19"/>
  <c r="G193" i="19"/>
  <c r="G192" i="19"/>
  <c r="G191" i="19"/>
  <c r="G190" i="19"/>
  <c r="G182" i="19"/>
  <c r="G181" i="19"/>
  <c r="G180" i="19"/>
  <c r="G179" i="19"/>
  <c r="G178" i="19"/>
  <c r="G177" i="19"/>
  <c r="G176" i="19"/>
  <c r="G169" i="19"/>
  <c r="G168" i="19"/>
  <c r="G167" i="19"/>
  <c r="G166" i="19"/>
  <c r="G165" i="19"/>
  <c r="G164" i="19"/>
  <c r="G163" i="19"/>
  <c r="G162" i="19"/>
  <c r="G142" i="19"/>
  <c r="I153" i="19"/>
  <c r="I151" i="19"/>
  <c r="I150" i="19"/>
  <c r="I149" i="19"/>
  <c r="I148" i="19"/>
  <c r="I147" i="19"/>
  <c r="I146" i="19"/>
  <c r="I145" i="19"/>
  <c r="I144" i="19"/>
  <c r="I143" i="19"/>
  <c r="I142" i="19"/>
  <c r="G145" i="19"/>
  <c r="G152" i="19"/>
  <c r="G150" i="19"/>
  <c r="G149" i="19"/>
  <c r="G148" i="19"/>
  <c r="G147" i="19"/>
  <c r="G146" i="19"/>
  <c r="G144" i="19"/>
  <c r="G143" i="19"/>
  <c r="I134" i="19"/>
  <c r="I132" i="19"/>
  <c r="I131" i="19"/>
  <c r="I130" i="19"/>
  <c r="I129" i="19"/>
  <c r="I128" i="19"/>
  <c r="G133" i="19"/>
  <c r="G131" i="19"/>
  <c r="G130" i="19"/>
  <c r="G129" i="19"/>
  <c r="G128" i="19"/>
  <c r="I127" i="19"/>
  <c r="G127" i="19"/>
  <c r="I126" i="19"/>
  <c r="G126" i="19"/>
  <c r="I125" i="19"/>
  <c r="G125" i="19"/>
  <c r="I124" i="19"/>
  <c r="G124" i="19"/>
  <c r="I123" i="19"/>
  <c r="G123" i="19"/>
  <c r="I122" i="19"/>
  <c r="G122" i="19"/>
  <c r="G114" i="19"/>
  <c r="G113" i="19"/>
  <c r="G112" i="19"/>
  <c r="G111" i="19"/>
  <c r="G110" i="19"/>
  <c r="G109" i="19"/>
  <c r="G108" i="19"/>
  <c r="G107" i="19"/>
  <c r="G98" i="19"/>
  <c r="G100" i="19"/>
  <c r="G99" i="19"/>
  <c r="G97" i="19"/>
  <c r="G96" i="19"/>
  <c r="G95" i="19"/>
  <c r="G94" i="19"/>
  <c r="G93" i="19"/>
  <c r="G85" i="19"/>
  <c r="G84" i="19"/>
  <c r="G83" i="19"/>
  <c r="G82" i="19"/>
  <c r="G81" i="19"/>
  <c r="G80" i="19"/>
  <c r="G79" i="19"/>
  <c r="G78" i="19"/>
  <c r="G55" i="19"/>
  <c r="G71" i="19"/>
  <c r="G70" i="19"/>
  <c r="G69" i="19"/>
  <c r="G68" i="19"/>
  <c r="G67" i="19"/>
  <c r="G66" i="19"/>
  <c r="G65" i="19"/>
  <c r="G64" i="19"/>
  <c r="G57" i="19"/>
  <c r="K56" i="19"/>
  <c r="I56" i="19"/>
  <c r="K54" i="19"/>
  <c r="I54" i="19"/>
  <c r="K53" i="19"/>
  <c r="I53" i="19"/>
  <c r="G52" i="19"/>
  <c r="K51" i="19"/>
  <c r="I51" i="19"/>
  <c r="G50" i="19"/>
  <c r="K49" i="19"/>
  <c r="I49" i="19"/>
  <c r="G49" i="19"/>
  <c r="I48" i="19"/>
  <c r="G47" i="19"/>
  <c r="I46" i="19"/>
  <c r="G45" i="19"/>
  <c r="I44" i="19"/>
  <c r="I42" i="19"/>
  <c r="G41" i="19"/>
  <c r="I40" i="19"/>
  <c r="G39" i="19"/>
  <c r="G43" i="19"/>
  <c r="G31" i="19"/>
  <c r="G30" i="19"/>
  <c r="G29" i="19"/>
  <c r="G28" i="19"/>
  <c r="G27" i="19"/>
  <c r="G26" i="19"/>
  <c r="G25" i="19"/>
  <c r="G24" i="19"/>
  <c r="G23" i="19"/>
  <c r="G22" i="19"/>
  <c r="G7" i="19"/>
  <c r="G8" i="19"/>
  <c r="G9" i="19"/>
  <c r="G10" i="19"/>
  <c r="G11" i="19"/>
  <c r="G12" i="19"/>
  <c r="G13" i="19"/>
  <c r="G14" i="19"/>
  <c r="G15" i="19"/>
  <c r="G6" i="19"/>
  <c r="H251" i="14"/>
  <c r="I251" i="14" s="1"/>
  <c r="H260" i="14"/>
  <c r="I260" i="14" s="1"/>
  <c r="H259" i="14"/>
  <c r="I259" i="14" s="1"/>
  <c r="H217" i="14"/>
  <c r="I217" i="14" s="1"/>
  <c r="H185" i="14"/>
  <c r="I185" i="14" s="1"/>
  <c r="H162" i="14"/>
  <c r="I162" i="14" s="1"/>
  <c r="H157" i="14"/>
  <c r="I157" i="14" s="1"/>
  <c r="H156" i="14"/>
  <c r="I156" i="14" s="1"/>
  <c r="H148" i="14"/>
  <c r="I148" i="14" s="1"/>
  <c r="H147" i="14"/>
  <c r="I147" i="14" s="1"/>
  <c r="H135" i="14"/>
  <c r="I135" i="14" s="1"/>
  <c r="H118" i="14"/>
  <c r="I118" i="14" s="1"/>
  <c r="H117" i="14"/>
  <c r="I117" i="14" s="1"/>
  <c r="H109" i="14"/>
  <c r="I109" i="14" s="1"/>
  <c r="H75" i="14"/>
  <c r="I75" i="14" s="1"/>
  <c r="H85" i="14"/>
  <c r="I85" i="14" s="1"/>
  <c r="H86" i="14"/>
  <c r="I86" i="14" s="1"/>
  <c r="H87" i="14"/>
  <c r="I87" i="14" s="1"/>
  <c r="H88" i="14"/>
  <c r="I88" i="14" s="1"/>
  <c r="H89" i="14"/>
  <c r="I89" i="14" s="1"/>
  <c r="H84" i="14"/>
  <c r="I84" i="14" s="1"/>
  <c r="H15" i="14"/>
  <c r="I15" i="14" s="1"/>
  <c r="AK35" i="17"/>
  <c r="AK34" i="17"/>
  <c r="AK33" i="17"/>
  <c r="AK32" i="17"/>
  <c r="AK31" i="17"/>
  <c r="AK30" i="17"/>
  <c r="AK29" i="17"/>
  <c r="AK28" i="17"/>
  <c r="AK27" i="17"/>
  <c r="AK26" i="17"/>
  <c r="AK25" i="17"/>
  <c r="AK24" i="17"/>
  <c r="AK23" i="17"/>
  <c r="AK22" i="17"/>
  <c r="AK21" i="17"/>
  <c r="AK20" i="17"/>
  <c r="AK19" i="17"/>
  <c r="AK18" i="17"/>
  <c r="AK17" i="17"/>
  <c r="AK16" i="17"/>
  <c r="AK15" i="17"/>
  <c r="AK14" i="17"/>
  <c r="AK13" i="17"/>
  <c r="AK12" i="17"/>
  <c r="AK11" i="17"/>
  <c r="AK10" i="17"/>
  <c r="AK9" i="17"/>
  <c r="AK8" i="17"/>
  <c r="AK7" i="17"/>
  <c r="AK6" i="17"/>
  <c r="AI36" i="17"/>
  <c r="AK36" i="17" s="1"/>
  <c r="AI10" i="17"/>
  <c r="AO7" i="17"/>
  <c r="AP7" i="17"/>
  <c r="AQ7" i="17"/>
  <c r="AR7" i="17"/>
  <c r="AS7" i="17"/>
  <c r="AT7" i="17"/>
  <c r="AU7" i="17"/>
  <c r="AV7" i="17"/>
  <c r="AW7" i="17"/>
  <c r="AX7" i="17"/>
  <c r="AY7" i="17"/>
  <c r="AZ7" i="17"/>
  <c r="BA7" i="17"/>
  <c r="BB7" i="17"/>
  <c r="BC7" i="17"/>
  <c r="BD7" i="17"/>
  <c r="AO8" i="17"/>
  <c r="AP8" i="17"/>
  <c r="AQ8" i="17"/>
  <c r="AR8" i="17"/>
  <c r="AS8" i="17"/>
  <c r="AT8" i="17"/>
  <c r="AU8" i="17"/>
  <c r="AV8" i="17"/>
  <c r="AW8" i="17"/>
  <c r="AX8" i="17"/>
  <c r="AY8" i="17"/>
  <c r="AZ8" i="17"/>
  <c r="BA8" i="17"/>
  <c r="BB8" i="17"/>
  <c r="BC8" i="17"/>
  <c r="BD8" i="17"/>
  <c r="AO9" i="17"/>
  <c r="AP9" i="17"/>
  <c r="AQ9" i="17"/>
  <c r="AR9" i="17"/>
  <c r="AS9" i="17"/>
  <c r="AT9" i="17"/>
  <c r="AU9" i="17"/>
  <c r="AV9" i="17"/>
  <c r="AW9" i="17"/>
  <c r="AX9" i="17"/>
  <c r="AY9" i="17"/>
  <c r="AZ9" i="17"/>
  <c r="BA9" i="17"/>
  <c r="BB9" i="17"/>
  <c r="BC9" i="17"/>
  <c r="BD9" i="17"/>
  <c r="AO10" i="17"/>
  <c r="AP10" i="17"/>
  <c r="AQ10" i="17"/>
  <c r="AR10" i="17"/>
  <c r="AS10" i="17"/>
  <c r="AT10" i="17"/>
  <c r="AU10" i="17"/>
  <c r="AV10" i="17"/>
  <c r="AW10" i="17"/>
  <c r="AX10" i="17"/>
  <c r="AY10" i="17"/>
  <c r="AZ10" i="17"/>
  <c r="BA10" i="17"/>
  <c r="BB10" i="17"/>
  <c r="BC10" i="17"/>
  <c r="BD10" i="17"/>
  <c r="AO11" i="17"/>
  <c r="AP11" i="17"/>
  <c r="AQ11" i="17"/>
  <c r="AR11" i="17"/>
  <c r="AS11" i="17"/>
  <c r="AT11" i="17"/>
  <c r="AU11" i="17"/>
  <c r="AV11" i="17"/>
  <c r="AW11" i="17"/>
  <c r="AX11" i="17"/>
  <c r="AY11" i="17"/>
  <c r="AZ11" i="17"/>
  <c r="BA11" i="17"/>
  <c r="BB11" i="17"/>
  <c r="BC11" i="17"/>
  <c r="BD11" i="17"/>
  <c r="AO12" i="17"/>
  <c r="AP12" i="17"/>
  <c r="AQ12" i="17"/>
  <c r="AR12" i="17"/>
  <c r="AS12" i="17"/>
  <c r="AT12" i="17"/>
  <c r="AU12" i="17"/>
  <c r="AV12" i="17"/>
  <c r="AW12" i="17"/>
  <c r="AX12" i="17"/>
  <c r="AY12" i="17"/>
  <c r="AZ12" i="17"/>
  <c r="BA12" i="17"/>
  <c r="BB12" i="17"/>
  <c r="BC12" i="17"/>
  <c r="BD12" i="17"/>
  <c r="AO13" i="17"/>
  <c r="AP13" i="17"/>
  <c r="AQ13" i="17"/>
  <c r="AR13" i="17"/>
  <c r="AS13" i="17"/>
  <c r="AT13" i="17"/>
  <c r="AU13" i="17"/>
  <c r="AV13" i="17"/>
  <c r="AW13" i="17"/>
  <c r="AX13" i="17"/>
  <c r="AY13" i="17"/>
  <c r="AZ13" i="17"/>
  <c r="BA13" i="17"/>
  <c r="BB13" i="17"/>
  <c r="BC13" i="17"/>
  <c r="BD13" i="17"/>
  <c r="AO14" i="17"/>
  <c r="AP14" i="17"/>
  <c r="AQ14" i="17"/>
  <c r="AR14" i="17"/>
  <c r="AS14" i="17"/>
  <c r="AT14" i="17"/>
  <c r="AU14" i="17"/>
  <c r="AV14" i="17"/>
  <c r="AW14" i="17"/>
  <c r="AX14" i="17"/>
  <c r="AY14" i="17"/>
  <c r="AZ14" i="17"/>
  <c r="BA14" i="17"/>
  <c r="BB14" i="17"/>
  <c r="BC14" i="17"/>
  <c r="BD14" i="17"/>
  <c r="AO15" i="17"/>
  <c r="AP15" i="17"/>
  <c r="AQ15" i="17"/>
  <c r="AR15" i="17"/>
  <c r="AS15" i="17"/>
  <c r="AT15" i="17"/>
  <c r="AU15" i="17"/>
  <c r="AV15" i="17"/>
  <c r="AW15" i="17"/>
  <c r="AX15" i="17"/>
  <c r="AY15" i="17"/>
  <c r="AZ15" i="17"/>
  <c r="BA15" i="17"/>
  <c r="BB15" i="17"/>
  <c r="BC15" i="17"/>
  <c r="BD15" i="17"/>
  <c r="AO16" i="17"/>
  <c r="AP16" i="17"/>
  <c r="AQ16" i="17"/>
  <c r="AR16" i="17"/>
  <c r="AS16" i="17"/>
  <c r="AT16" i="17"/>
  <c r="AU16" i="17"/>
  <c r="AV16" i="17"/>
  <c r="AW16" i="17"/>
  <c r="AX16" i="17"/>
  <c r="AY16" i="17"/>
  <c r="AZ16" i="17"/>
  <c r="BA16" i="17"/>
  <c r="BB16" i="17"/>
  <c r="BC16" i="17"/>
  <c r="BD16" i="17"/>
  <c r="AO17" i="17"/>
  <c r="AP17" i="17"/>
  <c r="AQ17" i="17"/>
  <c r="AR17" i="17"/>
  <c r="AS17" i="17"/>
  <c r="AT17" i="17"/>
  <c r="AU17" i="17"/>
  <c r="AV17" i="17"/>
  <c r="AW17" i="17"/>
  <c r="AX17" i="17"/>
  <c r="AY17" i="17"/>
  <c r="AZ17" i="17"/>
  <c r="BA17" i="17"/>
  <c r="BB17" i="17"/>
  <c r="BC17" i="17"/>
  <c r="BD17" i="17"/>
  <c r="AO18" i="17"/>
  <c r="AP18" i="17"/>
  <c r="AQ18" i="17"/>
  <c r="AR18" i="17"/>
  <c r="AS18" i="17"/>
  <c r="AT18" i="17"/>
  <c r="AU18" i="17"/>
  <c r="AV18" i="17"/>
  <c r="AW18" i="17"/>
  <c r="AX18" i="17"/>
  <c r="AY18" i="17"/>
  <c r="AZ18" i="17"/>
  <c r="BA18" i="17"/>
  <c r="BB18" i="17"/>
  <c r="BC18" i="17"/>
  <c r="BD18" i="17"/>
  <c r="AO19" i="17"/>
  <c r="AP19" i="17"/>
  <c r="AQ19" i="17"/>
  <c r="AR19" i="17"/>
  <c r="AS19" i="17"/>
  <c r="AT19" i="17"/>
  <c r="AU19" i="17"/>
  <c r="AV19" i="17"/>
  <c r="AW19" i="17"/>
  <c r="AX19" i="17"/>
  <c r="AY19" i="17"/>
  <c r="AZ19" i="17"/>
  <c r="BA19" i="17"/>
  <c r="BB19" i="17"/>
  <c r="BC19" i="17"/>
  <c r="BD19" i="17"/>
  <c r="AO20" i="17"/>
  <c r="AP20" i="17"/>
  <c r="AQ20" i="17"/>
  <c r="AR20" i="17"/>
  <c r="AS20" i="17"/>
  <c r="AT20" i="17"/>
  <c r="AU20" i="17"/>
  <c r="AV20" i="17"/>
  <c r="AW20" i="17"/>
  <c r="AX20" i="17"/>
  <c r="AY20" i="17"/>
  <c r="AZ20" i="17"/>
  <c r="BA20" i="17"/>
  <c r="BB20" i="17"/>
  <c r="BC20" i="17"/>
  <c r="BD20" i="17"/>
  <c r="AO21" i="17"/>
  <c r="AP21" i="17"/>
  <c r="AQ21" i="17"/>
  <c r="AR21" i="17"/>
  <c r="AS21" i="17"/>
  <c r="AT21" i="17"/>
  <c r="AU21" i="17"/>
  <c r="AV21" i="17"/>
  <c r="AW21" i="17"/>
  <c r="AX21" i="17"/>
  <c r="AY21" i="17"/>
  <c r="AZ21" i="17"/>
  <c r="BA21" i="17"/>
  <c r="BB21" i="17"/>
  <c r="BC21" i="17"/>
  <c r="BD21" i="17"/>
  <c r="AO22" i="17"/>
  <c r="AP22" i="17"/>
  <c r="AQ22" i="17"/>
  <c r="AR22" i="17"/>
  <c r="AS22" i="17"/>
  <c r="AT22" i="17"/>
  <c r="AU22" i="17"/>
  <c r="AV22" i="17"/>
  <c r="AW22" i="17"/>
  <c r="AX22" i="17"/>
  <c r="AY22" i="17"/>
  <c r="AZ22" i="17"/>
  <c r="BA22" i="17"/>
  <c r="BB22" i="17"/>
  <c r="BC22" i="17"/>
  <c r="BD22" i="17"/>
  <c r="AO23" i="17"/>
  <c r="AP23" i="17"/>
  <c r="AQ23" i="17"/>
  <c r="AR23" i="17"/>
  <c r="AS23" i="17"/>
  <c r="AT23" i="17"/>
  <c r="AU23" i="17"/>
  <c r="AV23" i="17"/>
  <c r="AW23" i="17"/>
  <c r="AX23" i="17"/>
  <c r="AY23" i="17"/>
  <c r="AZ23" i="17"/>
  <c r="BA23" i="17"/>
  <c r="BB23" i="17"/>
  <c r="BC23" i="17"/>
  <c r="BD23" i="17"/>
  <c r="AO24" i="17"/>
  <c r="AP24" i="17"/>
  <c r="AQ24" i="17"/>
  <c r="AR24" i="17"/>
  <c r="AS24" i="17"/>
  <c r="AT24" i="17"/>
  <c r="AU24" i="17"/>
  <c r="AV24" i="17"/>
  <c r="AW24" i="17"/>
  <c r="AX24" i="17"/>
  <c r="AY24" i="17"/>
  <c r="AZ24" i="17"/>
  <c r="BA24" i="17"/>
  <c r="BB24" i="17"/>
  <c r="BC24" i="17"/>
  <c r="BD24" i="17"/>
  <c r="AO25" i="17"/>
  <c r="AP25" i="17"/>
  <c r="AQ25" i="17"/>
  <c r="AR25" i="17"/>
  <c r="AS25" i="17"/>
  <c r="AT25" i="17"/>
  <c r="AU25" i="17"/>
  <c r="AV25" i="17"/>
  <c r="AW25" i="17"/>
  <c r="AX25" i="17"/>
  <c r="AY25" i="17"/>
  <c r="AZ25" i="17"/>
  <c r="BA25" i="17"/>
  <c r="BB25" i="17"/>
  <c r="BC25" i="17"/>
  <c r="BD25" i="17"/>
  <c r="AO26" i="17"/>
  <c r="AP26" i="17"/>
  <c r="AQ26" i="17"/>
  <c r="AR26" i="17"/>
  <c r="AS26" i="17"/>
  <c r="AT26" i="17"/>
  <c r="AU26" i="17"/>
  <c r="AV26" i="17"/>
  <c r="AW26" i="17"/>
  <c r="AX26" i="17"/>
  <c r="AY26" i="17"/>
  <c r="AZ26" i="17"/>
  <c r="BA26" i="17"/>
  <c r="BB26" i="17"/>
  <c r="BC26" i="17"/>
  <c r="BD26" i="17"/>
  <c r="AO27" i="17"/>
  <c r="AP27" i="17"/>
  <c r="AQ27" i="17"/>
  <c r="AR27" i="17"/>
  <c r="AS27" i="17"/>
  <c r="AT27" i="17"/>
  <c r="AU27" i="17"/>
  <c r="AV27" i="17"/>
  <c r="AW27" i="17"/>
  <c r="AX27" i="17"/>
  <c r="AY27" i="17"/>
  <c r="AZ27" i="17"/>
  <c r="BA27" i="17"/>
  <c r="BB27" i="17"/>
  <c r="BC27" i="17"/>
  <c r="BD27" i="17"/>
  <c r="AO28" i="17"/>
  <c r="AP28" i="17"/>
  <c r="AQ28" i="17"/>
  <c r="AR28" i="17"/>
  <c r="AS28" i="17"/>
  <c r="AT28" i="17"/>
  <c r="AU28" i="17"/>
  <c r="AV28" i="17"/>
  <c r="AW28" i="17"/>
  <c r="AX28" i="17"/>
  <c r="AY28" i="17"/>
  <c r="AZ28" i="17"/>
  <c r="BA28" i="17"/>
  <c r="BB28" i="17"/>
  <c r="BC28" i="17"/>
  <c r="BD28" i="17"/>
  <c r="AO29" i="17"/>
  <c r="AP29" i="17"/>
  <c r="AQ29" i="17"/>
  <c r="AR29" i="17"/>
  <c r="AS29" i="17"/>
  <c r="AT29" i="17"/>
  <c r="AU29" i="17"/>
  <c r="AV29" i="17"/>
  <c r="AW29" i="17"/>
  <c r="AX29" i="17"/>
  <c r="AY29" i="17"/>
  <c r="AZ29" i="17"/>
  <c r="BA29" i="17"/>
  <c r="BB29" i="17"/>
  <c r="BC29" i="17"/>
  <c r="BD29" i="17"/>
  <c r="AO30" i="17"/>
  <c r="AP30" i="17"/>
  <c r="AQ30" i="17"/>
  <c r="AR30" i="17"/>
  <c r="AS30" i="17"/>
  <c r="AT30" i="17"/>
  <c r="AU30" i="17"/>
  <c r="AV30" i="17"/>
  <c r="AW30" i="17"/>
  <c r="AX30" i="17"/>
  <c r="AY30" i="17"/>
  <c r="AZ30" i="17"/>
  <c r="BA30" i="17"/>
  <c r="BB30" i="17"/>
  <c r="BC30" i="17"/>
  <c r="BD30" i="17"/>
  <c r="AO31" i="17"/>
  <c r="AP31" i="17"/>
  <c r="AQ31" i="17"/>
  <c r="AR31" i="17"/>
  <c r="AS31" i="17"/>
  <c r="AT31" i="17"/>
  <c r="AU31" i="17"/>
  <c r="AV31" i="17"/>
  <c r="AW31" i="17"/>
  <c r="AX31" i="17"/>
  <c r="AY31" i="17"/>
  <c r="AZ31" i="17"/>
  <c r="BA31" i="17"/>
  <c r="BB31" i="17"/>
  <c r="BC31" i="17"/>
  <c r="BD31" i="17"/>
  <c r="AO32" i="17"/>
  <c r="AP32" i="17"/>
  <c r="AQ32" i="17"/>
  <c r="AR32" i="17"/>
  <c r="AS32" i="17"/>
  <c r="AT32" i="17"/>
  <c r="AU32" i="17"/>
  <c r="AV32" i="17"/>
  <c r="AW32" i="17"/>
  <c r="AX32" i="17"/>
  <c r="AY32" i="17"/>
  <c r="AZ32" i="17"/>
  <c r="BA32" i="17"/>
  <c r="BB32" i="17"/>
  <c r="BC32" i="17"/>
  <c r="BD32" i="17"/>
  <c r="AO33" i="17"/>
  <c r="AP33" i="17"/>
  <c r="AQ33" i="17"/>
  <c r="AR33" i="17"/>
  <c r="AS33" i="17"/>
  <c r="AT33" i="17"/>
  <c r="AU33" i="17"/>
  <c r="AV33" i="17"/>
  <c r="AW33" i="17"/>
  <c r="AX33" i="17"/>
  <c r="AY33" i="17"/>
  <c r="AZ33" i="17"/>
  <c r="BA33" i="17"/>
  <c r="BB33" i="17"/>
  <c r="BC33" i="17"/>
  <c r="BD33" i="17"/>
  <c r="AO34" i="17"/>
  <c r="AP34" i="17"/>
  <c r="AQ34" i="17"/>
  <c r="AR34" i="17"/>
  <c r="AS34" i="17"/>
  <c r="AT34" i="17"/>
  <c r="AU34" i="17"/>
  <c r="AV34" i="17"/>
  <c r="AW34" i="17"/>
  <c r="AX34" i="17"/>
  <c r="AY34" i="17"/>
  <c r="AZ34" i="17"/>
  <c r="BA34" i="17"/>
  <c r="BB34" i="17"/>
  <c r="BC34" i="17"/>
  <c r="BD34" i="17"/>
  <c r="AO35" i="17"/>
  <c r="AP35" i="17"/>
  <c r="AQ35" i="17"/>
  <c r="AR35" i="17"/>
  <c r="AS35" i="17"/>
  <c r="AT35" i="17"/>
  <c r="AU35" i="17"/>
  <c r="AV35" i="17"/>
  <c r="AW35" i="17"/>
  <c r="AX35" i="17"/>
  <c r="AY35" i="17"/>
  <c r="AZ35" i="17"/>
  <c r="BA35" i="17"/>
  <c r="BB35" i="17"/>
  <c r="BC35" i="17"/>
  <c r="BD35" i="17"/>
  <c r="AO36" i="17"/>
  <c r="AP36" i="17"/>
  <c r="AQ36" i="17"/>
  <c r="AR36" i="17"/>
  <c r="AS36" i="17"/>
  <c r="AT36" i="17"/>
  <c r="AU36" i="17"/>
  <c r="AV36" i="17"/>
  <c r="AW36" i="17"/>
  <c r="AX36" i="17"/>
  <c r="AY36" i="17"/>
  <c r="AZ36" i="17"/>
  <c r="BA36" i="17"/>
  <c r="BB36" i="17"/>
  <c r="BC36" i="17"/>
  <c r="BD36" i="17"/>
  <c r="J37" i="17"/>
  <c r="L37" i="17"/>
  <c r="G119" i="21" l="1"/>
  <c r="G104" i="21"/>
  <c r="G89" i="21"/>
  <c r="G77" i="21"/>
  <c r="G57" i="21"/>
  <c r="G37" i="21"/>
  <c r="G21" i="21"/>
  <c r="G152" i="20"/>
  <c r="G143" i="20"/>
  <c r="G132" i="20"/>
  <c r="G119" i="20"/>
  <c r="G108" i="20"/>
  <c r="G93" i="20"/>
  <c r="G80" i="20"/>
  <c r="G64" i="20"/>
  <c r="G51" i="20"/>
  <c r="I15" i="20"/>
  <c r="G15" i="20"/>
  <c r="K33" i="20"/>
  <c r="I33" i="20"/>
  <c r="G33" i="20"/>
  <c r="G206" i="19"/>
  <c r="G195" i="19"/>
  <c r="G183" i="19"/>
  <c r="G170" i="19"/>
  <c r="I154" i="19"/>
  <c r="G154" i="19"/>
  <c r="G135" i="19"/>
  <c r="I135" i="19"/>
  <c r="G115" i="19"/>
  <c r="G101" i="19"/>
  <c r="G86" i="19"/>
  <c r="G72" i="19"/>
  <c r="I58" i="19"/>
  <c r="K58" i="19"/>
  <c r="G58" i="19"/>
  <c r="G32" i="19"/>
  <c r="G16" i="19"/>
  <c r="BE11" i="17"/>
  <c r="BE35" i="17"/>
  <c r="BE31" i="17"/>
  <c r="BE15" i="17"/>
  <c r="BE7" i="17"/>
  <c r="BE27" i="17"/>
  <c r="BE23" i="17"/>
  <c r="BE19" i="17"/>
  <c r="BE36" i="17"/>
  <c r="BE34" i="17"/>
  <c r="BE33" i="17"/>
  <c r="BE32" i="17"/>
  <c r="BE30" i="17"/>
  <c r="BE29" i="17"/>
  <c r="BE28" i="17"/>
  <c r="BE26" i="17"/>
  <c r="BE25" i="17"/>
  <c r="BE24" i="17"/>
  <c r="BE22" i="17"/>
  <c r="BE21" i="17"/>
  <c r="BE20" i="17"/>
  <c r="BE18" i="17"/>
  <c r="BE17" i="17"/>
  <c r="BE16" i="17"/>
  <c r="BE14" i="17"/>
  <c r="BE13" i="17"/>
  <c r="BE12" i="17"/>
  <c r="BE10" i="17"/>
  <c r="BE9" i="17"/>
  <c r="BE8" i="17"/>
  <c r="AK38" i="17"/>
  <c r="AG25" i="17" l="1"/>
  <c r="AI24" i="17"/>
  <c r="N24" i="17"/>
  <c r="B24" i="17"/>
  <c r="AI23" i="17"/>
  <c r="AI22" i="17"/>
  <c r="N23" i="17"/>
  <c r="N22" i="17"/>
  <c r="B23" i="17"/>
  <c r="B22" i="17"/>
  <c r="C1" i="17"/>
  <c r="J2" i="17" s="1"/>
  <c r="AI44" i="17" l="1"/>
  <c r="H265" i="14" l="1"/>
  <c r="I265" i="14" s="1"/>
  <c r="H264" i="14"/>
  <c r="I264" i="14" s="1"/>
  <c r="H263" i="14"/>
  <c r="I263" i="14" s="1"/>
  <c r="H258" i="14"/>
  <c r="I258" i="14" s="1"/>
  <c r="H257" i="14"/>
  <c r="I257" i="14" s="1"/>
  <c r="H256" i="14"/>
  <c r="I256" i="14" s="1"/>
  <c r="H255" i="14"/>
  <c r="I255" i="14" s="1"/>
  <c r="H254" i="14"/>
  <c r="I254" i="14" s="1"/>
  <c r="H253" i="14"/>
  <c r="I253" i="14" s="1"/>
  <c r="H252" i="14"/>
  <c r="I252" i="14" s="1"/>
  <c r="H250" i="14"/>
  <c r="I250" i="14" s="1"/>
  <c r="H249" i="14"/>
  <c r="I249" i="14" s="1"/>
  <c r="H247" i="14"/>
  <c r="I247" i="14" s="1"/>
  <c r="H246" i="14"/>
  <c r="I246" i="14" s="1"/>
  <c r="H245" i="14"/>
  <c r="I245" i="14" s="1"/>
  <c r="H244" i="14"/>
  <c r="I244" i="14" s="1"/>
  <c r="H239" i="14"/>
  <c r="I239" i="14" s="1"/>
  <c r="H238" i="14"/>
  <c r="I238" i="14" s="1"/>
  <c r="H237" i="14"/>
  <c r="I237" i="14" s="1"/>
  <c r="H233" i="14"/>
  <c r="I233" i="14" s="1"/>
  <c r="H232" i="14"/>
  <c r="I232" i="14" s="1"/>
  <c r="H231" i="14"/>
  <c r="I231" i="14" s="1"/>
  <c r="H230" i="14"/>
  <c r="I230" i="14" s="1"/>
  <c r="H229" i="14"/>
  <c r="I229" i="14" s="1"/>
  <c r="H228" i="14"/>
  <c r="I228" i="14" s="1"/>
  <c r="H227" i="14"/>
  <c r="I227" i="14" s="1"/>
  <c r="H226" i="14"/>
  <c r="I226" i="14" s="1"/>
  <c r="H225" i="14"/>
  <c r="I225" i="14" s="1"/>
  <c r="H224" i="14"/>
  <c r="I224" i="14" s="1"/>
  <c r="H223" i="14"/>
  <c r="I223" i="14" s="1"/>
  <c r="H222" i="14"/>
  <c r="I222" i="14" s="1"/>
  <c r="H221" i="14"/>
  <c r="I221" i="14" s="1"/>
  <c r="H220" i="14"/>
  <c r="I220" i="14" s="1"/>
  <c r="H219" i="14"/>
  <c r="I219" i="14" s="1"/>
  <c r="H218" i="14"/>
  <c r="I218" i="14" s="1"/>
  <c r="H216" i="14"/>
  <c r="I216" i="14" s="1"/>
  <c r="H215" i="14"/>
  <c r="I215" i="14" s="1"/>
  <c r="H214" i="14"/>
  <c r="I214" i="14" s="1"/>
  <c r="H213" i="14"/>
  <c r="I213" i="14" s="1"/>
  <c r="H212" i="14"/>
  <c r="I212" i="14" s="1"/>
  <c r="H211" i="14"/>
  <c r="I211" i="14" s="1"/>
  <c r="H210" i="14"/>
  <c r="I210" i="14" s="1"/>
  <c r="H209" i="14"/>
  <c r="I209" i="14" s="1"/>
  <c r="H208" i="14"/>
  <c r="I208" i="14" s="1"/>
  <c r="H207" i="14"/>
  <c r="I207" i="14" s="1"/>
  <c r="H206" i="14"/>
  <c r="I206" i="14" s="1"/>
  <c r="H205" i="14"/>
  <c r="I205" i="14" s="1"/>
  <c r="H204" i="14"/>
  <c r="I204" i="14" s="1"/>
  <c r="H203" i="14"/>
  <c r="I203" i="14" s="1"/>
  <c r="H202" i="14"/>
  <c r="I202" i="14" s="1"/>
  <c r="H201" i="14"/>
  <c r="I201" i="14" s="1"/>
  <c r="H200" i="14"/>
  <c r="I200" i="14" s="1"/>
  <c r="H199" i="14"/>
  <c r="I199" i="14" s="1"/>
  <c r="H198" i="14"/>
  <c r="I198" i="14" s="1"/>
  <c r="H197" i="14"/>
  <c r="I197" i="14" s="1"/>
  <c r="H196" i="14"/>
  <c r="I196" i="14" s="1"/>
  <c r="H195" i="14"/>
  <c r="I195" i="14" s="1"/>
  <c r="H194" i="14"/>
  <c r="I194" i="14" s="1"/>
  <c r="H193" i="14"/>
  <c r="I193" i="14" s="1"/>
  <c r="H192" i="14"/>
  <c r="I192" i="14" s="1"/>
  <c r="H191" i="14"/>
  <c r="I191" i="14" s="1"/>
  <c r="H190" i="14"/>
  <c r="I190" i="14" s="1"/>
  <c r="H189" i="14"/>
  <c r="I189" i="14" s="1"/>
  <c r="H188" i="14"/>
  <c r="I188" i="14" s="1"/>
  <c r="H187" i="14"/>
  <c r="I187" i="14" s="1"/>
  <c r="H186" i="14"/>
  <c r="I186" i="14" s="1"/>
  <c r="H184" i="14"/>
  <c r="I184" i="14" s="1"/>
  <c r="H183" i="14"/>
  <c r="I183" i="14" s="1"/>
  <c r="H182" i="14"/>
  <c r="I182" i="14" s="1"/>
  <c r="H181" i="14"/>
  <c r="I181" i="14" s="1"/>
  <c r="H180" i="14"/>
  <c r="I180" i="14" s="1"/>
  <c r="H178" i="14"/>
  <c r="I178" i="14" s="1"/>
  <c r="H177" i="14"/>
  <c r="I177" i="14" s="1"/>
  <c r="H176" i="14"/>
  <c r="I176" i="14" s="1"/>
  <c r="H175" i="14"/>
  <c r="I175" i="14" s="1"/>
  <c r="H174" i="14"/>
  <c r="I174" i="14" s="1"/>
  <c r="H173" i="14"/>
  <c r="I173" i="14" s="1"/>
  <c r="H172" i="14"/>
  <c r="I172" i="14" s="1"/>
  <c r="H171" i="14"/>
  <c r="I171" i="14" s="1"/>
  <c r="H170" i="14"/>
  <c r="I170" i="14" s="1"/>
  <c r="H169" i="14"/>
  <c r="I169" i="14" s="1"/>
  <c r="H166" i="14"/>
  <c r="I166" i="14" s="1"/>
  <c r="H165" i="14"/>
  <c r="I165" i="14" s="1"/>
  <c r="H164" i="14"/>
  <c r="I164" i="14" s="1"/>
  <c r="H163" i="14"/>
  <c r="I163" i="14" s="1"/>
  <c r="H146" i="14"/>
  <c r="I146" i="14" s="1"/>
  <c r="H145" i="14"/>
  <c r="I145" i="14" s="1"/>
  <c r="H144" i="14"/>
  <c r="I144" i="14" s="1"/>
  <c r="H143" i="14"/>
  <c r="I143" i="14" s="1"/>
  <c r="H142" i="14"/>
  <c r="I142" i="14" s="1"/>
  <c r="H141" i="14"/>
  <c r="I141" i="14" s="1"/>
  <c r="H140" i="14"/>
  <c r="I140" i="14" s="1"/>
  <c r="H139" i="14"/>
  <c r="I139" i="14" s="1"/>
  <c r="H138" i="14"/>
  <c r="I138" i="14" s="1"/>
  <c r="H137" i="14"/>
  <c r="I137" i="14" s="1"/>
  <c r="H136" i="14"/>
  <c r="I136" i="14" s="1"/>
  <c r="H134" i="14"/>
  <c r="I134" i="14" s="1"/>
  <c r="H133" i="14"/>
  <c r="I133" i="14" s="1"/>
  <c r="H132" i="14"/>
  <c r="I132" i="14" s="1"/>
  <c r="H125" i="14"/>
  <c r="I125" i="14" s="1"/>
  <c r="H124" i="14"/>
  <c r="I124" i="14" s="1"/>
  <c r="H123" i="14"/>
  <c r="I123" i="14" s="1"/>
  <c r="H112" i="14"/>
  <c r="I112" i="14" s="1"/>
  <c r="H111" i="14"/>
  <c r="I111" i="14" s="1"/>
  <c r="H110" i="14"/>
  <c r="I110" i="14" s="1"/>
  <c r="H108" i="14"/>
  <c r="I108" i="14" s="1"/>
  <c r="H107" i="14"/>
  <c r="I107" i="14" s="1"/>
  <c r="H106" i="14"/>
  <c r="I106" i="14" s="1"/>
  <c r="H105" i="14"/>
  <c r="I105" i="14" s="1"/>
  <c r="H104" i="14"/>
  <c r="I104" i="14" s="1"/>
  <c r="H103" i="14"/>
  <c r="I103" i="14" s="1"/>
  <c r="H102" i="14"/>
  <c r="I102" i="14" s="1"/>
  <c r="H101" i="14"/>
  <c r="I101" i="14" s="1"/>
  <c r="H100" i="14"/>
  <c r="I100" i="14" s="1"/>
  <c r="H99" i="14"/>
  <c r="I99" i="14" s="1"/>
  <c r="H98" i="14"/>
  <c r="I98" i="14" s="1"/>
  <c r="H97" i="14"/>
  <c r="I97" i="14" s="1"/>
  <c r="H96" i="14"/>
  <c r="I96" i="14" s="1"/>
  <c r="H95" i="14"/>
  <c r="I95" i="14" s="1"/>
  <c r="H93" i="14"/>
  <c r="I93" i="14" s="1"/>
  <c r="H92" i="14"/>
  <c r="I92" i="14" s="1"/>
  <c r="H91" i="14"/>
  <c r="I91" i="14" s="1"/>
  <c r="H80" i="14"/>
  <c r="I80" i="14" s="1"/>
  <c r="H79" i="14"/>
  <c r="I79" i="14" s="1"/>
  <c r="H74" i="14"/>
  <c r="I74" i="14" s="1"/>
  <c r="H73" i="14"/>
  <c r="I73" i="14" s="1"/>
  <c r="H72" i="14"/>
  <c r="I72" i="14" s="1"/>
  <c r="H71" i="14"/>
  <c r="I71" i="14" s="1"/>
  <c r="H70" i="14"/>
  <c r="I70" i="14" s="1"/>
  <c r="H69" i="14"/>
  <c r="I69" i="14" s="1"/>
  <c r="H53" i="14"/>
  <c r="I53" i="14" s="1"/>
  <c r="H52" i="14"/>
  <c r="I52" i="14" s="1"/>
  <c r="H51" i="14"/>
  <c r="I51" i="14" s="1"/>
  <c r="H50" i="14"/>
  <c r="I50" i="14" s="1"/>
  <c r="H28" i="14"/>
  <c r="I28" i="14" s="1"/>
  <c r="H27" i="14"/>
  <c r="I27" i="14" s="1"/>
  <c r="H26" i="14"/>
  <c r="I26" i="14" s="1"/>
  <c r="H25" i="14"/>
  <c r="I25" i="14" s="1"/>
  <c r="H24" i="14"/>
  <c r="I24" i="14" s="1"/>
  <c r="H12" i="14"/>
  <c r="I12" i="14" s="1"/>
  <c r="H11" i="14"/>
  <c r="I11" i="14" s="1"/>
  <c r="BN47" i="17"/>
  <c r="BO47" i="17" s="1"/>
  <c r="BN48" i="17"/>
  <c r="BO48" i="17" s="1"/>
  <c r="BN49" i="17"/>
  <c r="BO49" i="17" s="1"/>
  <c r="BN50" i="17"/>
  <c r="BO50" i="17" s="1"/>
  <c r="BN51" i="17"/>
  <c r="BO51" i="17" s="1"/>
  <c r="BN46" i="17"/>
  <c r="BO46" i="17" s="1"/>
  <c r="BL47" i="17"/>
  <c r="BM47" i="17" s="1"/>
  <c r="BL48" i="17"/>
  <c r="BM48" i="17" s="1"/>
  <c r="BL49" i="17"/>
  <c r="BM49" i="17" s="1"/>
  <c r="BL50" i="17"/>
  <c r="BM50" i="17" s="1"/>
  <c r="BL51" i="17"/>
  <c r="BM51" i="17" s="1"/>
  <c r="BL52" i="17"/>
  <c r="BM52" i="17" s="1"/>
  <c r="BL53" i="17"/>
  <c r="BM53" i="17" s="1"/>
  <c r="BL54" i="17"/>
  <c r="BM54" i="17" s="1"/>
  <c r="BL55" i="17"/>
  <c r="BM55" i="17" s="1"/>
  <c r="BL56" i="17"/>
  <c r="BM56" i="17" s="1"/>
  <c r="BL57" i="17"/>
  <c r="BM57" i="17" s="1"/>
  <c r="BL58" i="17"/>
  <c r="BM58" i="17" s="1"/>
  <c r="BL59" i="17"/>
  <c r="BM59" i="17" s="1"/>
  <c r="BL60" i="17"/>
  <c r="BM60" i="17" s="1"/>
  <c r="BL61" i="17"/>
  <c r="BM61" i="17" s="1"/>
  <c r="BL62" i="17"/>
  <c r="BM62" i="17" s="1"/>
  <c r="BL63" i="17"/>
  <c r="BM63" i="17" s="1"/>
  <c r="BL46" i="17"/>
  <c r="BM46" i="17" s="1"/>
  <c r="BJ60" i="17"/>
  <c r="BK60" i="17" s="1"/>
  <c r="BJ61" i="17"/>
  <c r="BK61" i="17" s="1"/>
  <c r="BJ62" i="17"/>
  <c r="BK62" i="17" s="1"/>
  <c r="BJ63" i="17"/>
  <c r="BK63" i="17" s="1"/>
  <c r="BJ47" i="17"/>
  <c r="BK47" i="17" s="1"/>
  <c r="BJ48" i="17"/>
  <c r="BK48" i="17" s="1"/>
  <c r="BJ49" i="17"/>
  <c r="BK49" i="17" s="1"/>
  <c r="BJ50" i="17"/>
  <c r="BK50" i="17" s="1"/>
  <c r="BJ51" i="17"/>
  <c r="BK51" i="17" s="1"/>
  <c r="BJ52" i="17"/>
  <c r="BK52" i="17" s="1"/>
  <c r="BJ53" i="17"/>
  <c r="BK53" i="17" s="1"/>
  <c r="BJ54" i="17"/>
  <c r="BK54" i="17" s="1"/>
  <c r="BJ55" i="17"/>
  <c r="BK55" i="17" s="1"/>
  <c r="BJ56" i="17"/>
  <c r="BK56" i="17" s="1"/>
  <c r="BJ57" i="17"/>
  <c r="BK57" i="17" s="1"/>
  <c r="BJ58" i="17"/>
  <c r="BK58" i="17" s="1"/>
  <c r="BJ59" i="17"/>
  <c r="BK59" i="17" s="1"/>
  <c r="BJ46" i="17"/>
  <c r="BK46" i="17" s="1"/>
  <c r="BH48" i="17"/>
  <c r="BH49" i="17"/>
  <c r="BH50" i="17"/>
  <c r="BH51" i="17"/>
  <c r="BI51" i="17" s="1"/>
  <c r="BH52" i="17"/>
  <c r="BI52" i="17" s="1"/>
  <c r="BH53" i="17"/>
  <c r="BI53" i="17" s="1"/>
  <c r="BH54" i="17"/>
  <c r="BI54" i="17" s="1"/>
  <c r="BH55" i="17"/>
  <c r="BI55" i="17" s="1"/>
  <c r="BH56" i="17"/>
  <c r="BI56" i="17" s="1"/>
  <c r="BH57" i="17"/>
  <c r="BI57" i="17" s="1"/>
  <c r="BH58" i="17"/>
  <c r="BI58" i="17" s="1"/>
  <c r="BH59" i="17"/>
  <c r="BI59" i="17" s="1"/>
  <c r="BH60" i="17"/>
  <c r="BI60" i="17" s="1"/>
  <c r="BH61" i="17"/>
  <c r="BI61" i="17" s="1"/>
  <c r="BH62" i="17"/>
  <c r="BI62" i="17" s="1"/>
  <c r="BH63" i="17"/>
  <c r="BI63" i="17" s="1"/>
  <c r="BH47" i="17"/>
  <c r="BI47" i="17" s="1"/>
  <c r="BH46" i="17"/>
  <c r="BI46" i="17" s="1"/>
  <c r="BF63" i="17"/>
  <c r="BG63" i="17" s="1"/>
  <c r="BF62" i="17"/>
  <c r="BG62" i="17" s="1"/>
  <c r="BI48" i="17"/>
  <c r="BI49" i="17"/>
  <c r="BI50" i="17"/>
  <c r="BF61" i="17"/>
  <c r="BG61" i="17" s="1"/>
  <c r="BF60" i="17"/>
  <c r="BG60" i="17" s="1"/>
  <c r="BF59" i="17"/>
  <c r="BG59" i="17" s="1"/>
  <c r="BF58" i="17"/>
  <c r="BG58" i="17" s="1"/>
  <c r="AI46" i="17"/>
  <c r="AI48" i="17"/>
  <c r="AI50" i="17"/>
  <c r="AI52" i="17"/>
  <c r="AI54" i="17"/>
  <c r="AI56" i="17"/>
  <c r="AI58" i="17"/>
  <c r="AI60" i="17"/>
  <c r="J29" i="15"/>
  <c r="AO6" i="17"/>
  <c r="AP6" i="17"/>
  <c r="AQ6" i="17"/>
  <c r="AR6" i="17"/>
  <c r="AS6" i="17"/>
  <c r="AT6" i="17"/>
  <c r="AU6" i="17"/>
  <c r="AV6" i="17"/>
  <c r="AW6" i="17"/>
  <c r="AX6" i="17"/>
  <c r="AZ6" i="17"/>
  <c r="BA6" i="17"/>
  <c r="BB6" i="17"/>
  <c r="BC6" i="17"/>
  <c r="BD6" i="17"/>
  <c r="AI17" i="17"/>
  <c r="AI18" i="17"/>
  <c r="BF47" i="17"/>
  <c r="BG47" i="17" s="1"/>
  <c r="BF48" i="17"/>
  <c r="BG48" i="17" s="1"/>
  <c r="BF49" i="17"/>
  <c r="BG49" i="17" s="1"/>
  <c r="BF50" i="17"/>
  <c r="BG50" i="17" s="1"/>
  <c r="BF51" i="17"/>
  <c r="BG51" i="17" s="1"/>
  <c r="BF52" i="17"/>
  <c r="BG52" i="17" s="1"/>
  <c r="BF53" i="17"/>
  <c r="BG53" i="17" s="1"/>
  <c r="BF54" i="17"/>
  <c r="BG54" i="17" s="1"/>
  <c r="BF55" i="17"/>
  <c r="BG55" i="17" s="1"/>
  <c r="BF56" i="17"/>
  <c r="BG56" i="17" s="1"/>
  <c r="BF57" i="17"/>
  <c r="BG57" i="17" s="1"/>
  <c r="BF46" i="17"/>
  <c r="BG46" i="17" s="1"/>
  <c r="E61" i="17"/>
  <c r="J60" i="17"/>
  <c r="E60" i="17"/>
  <c r="E59" i="17"/>
  <c r="J58" i="17"/>
  <c r="E58" i="17"/>
  <c r="E57" i="17"/>
  <c r="J56" i="17"/>
  <c r="E56" i="17"/>
  <c r="E55" i="17"/>
  <c r="J54" i="17"/>
  <c r="E54" i="17"/>
  <c r="E53" i="17"/>
  <c r="J52" i="17"/>
  <c r="E52" i="17"/>
  <c r="E51" i="17"/>
  <c r="J50" i="17"/>
  <c r="E50" i="17"/>
  <c r="E49" i="17"/>
  <c r="J48" i="17"/>
  <c r="E48" i="17"/>
  <c r="E47" i="17"/>
  <c r="J46" i="17"/>
  <c r="E46" i="17"/>
  <c r="E45" i="17"/>
  <c r="J44" i="17"/>
  <c r="E44" i="17"/>
  <c r="U67" i="17"/>
  <c r="Q67" i="17"/>
  <c r="N67" i="17"/>
  <c r="AB66" i="17"/>
  <c r="Y66" i="17"/>
  <c r="U65" i="17"/>
  <c r="N36" i="17"/>
  <c r="B36" i="17"/>
  <c r="N35" i="17"/>
  <c r="B35" i="17"/>
  <c r="AI34" i="17"/>
  <c r="N34" i="17"/>
  <c r="B34" i="17"/>
  <c r="AI33" i="17"/>
  <c r="N33" i="17"/>
  <c r="B33" i="17"/>
  <c r="AI32" i="17"/>
  <c r="N32" i="17"/>
  <c r="B32" i="17"/>
  <c r="AI31" i="17"/>
  <c r="N31" i="17"/>
  <c r="B31" i="17"/>
  <c r="AI30" i="17"/>
  <c r="N30" i="17"/>
  <c r="B30" i="17"/>
  <c r="AI29" i="17"/>
  <c r="N29" i="17"/>
  <c r="B29" i="17"/>
  <c r="AI28" i="17"/>
  <c r="N28" i="17"/>
  <c r="B28" i="17"/>
  <c r="AI27" i="17"/>
  <c r="N27" i="17"/>
  <c r="B27" i="17"/>
  <c r="AI26" i="17"/>
  <c r="N26" i="17"/>
  <c r="B26" i="17"/>
  <c r="AI25" i="17"/>
  <c r="N25" i="17"/>
  <c r="B25" i="17"/>
  <c r="AI21" i="17"/>
  <c r="N21" i="17"/>
  <c r="B21" i="17"/>
  <c r="AI20" i="17"/>
  <c r="N20" i="17"/>
  <c r="B20" i="17"/>
  <c r="N19" i="17"/>
  <c r="B19" i="17"/>
  <c r="N18" i="17"/>
  <c r="B18" i="17"/>
  <c r="N17" i="17"/>
  <c r="B17" i="17"/>
  <c r="N16" i="17"/>
  <c r="B16" i="17"/>
  <c r="N15" i="17"/>
  <c r="B15" i="17"/>
  <c r="N14" i="17"/>
  <c r="B14" i="17"/>
  <c r="N13" i="17"/>
  <c r="B13" i="17"/>
  <c r="N12" i="17"/>
  <c r="B12" i="17"/>
  <c r="AI11" i="17"/>
  <c r="N11" i="17"/>
  <c r="B11" i="17"/>
  <c r="N10" i="17"/>
  <c r="B10" i="17"/>
  <c r="AI9" i="17"/>
  <c r="N9" i="17"/>
  <c r="B9" i="17"/>
  <c r="AI8" i="17"/>
  <c r="N8" i="17"/>
  <c r="B8" i="17"/>
  <c r="AI7" i="17"/>
  <c r="N7" i="17"/>
  <c r="B7" i="17"/>
  <c r="N6" i="17"/>
  <c r="B6" i="17"/>
  <c r="AK1" i="17"/>
  <c r="D55" i="15"/>
  <c r="D53" i="15"/>
  <c r="B55" i="15"/>
  <c r="A56" i="15"/>
  <c r="A54" i="15"/>
  <c r="B53" i="15"/>
  <c r="A52" i="15"/>
  <c r="D51" i="15"/>
  <c r="B51" i="15"/>
  <c r="A50" i="15"/>
  <c r="D49" i="15"/>
  <c r="B49" i="15"/>
  <c r="A48" i="15"/>
  <c r="D47" i="15"/>
  <c r="B47" i="15"/>
  <c r="D45" i="15"/>
  <c r="A46" i="15"/>
  <c r="B45" i="15"/>
  <c r="A44" i="15"/>
  <c r="D43" i="15"/>
  <c r="B43" i="15"/>
  <c r="A42" i="15"/>
  <c r="D41" i="15"/>
  <c r="B41" i="15"/>
  <c r="B39" i="15"/>
  <c r="A40" i="15"/>
  <c r="D39" i="15"/>
  <c r="D37" i="15"/>
  <c r="A38" i="15"/>
  <c r="B37" i="15"/>
  <c r="A36" i="15"/>
  <c r="D35" i="15"/>
  <c r="B35" i="15"/>
  <c r="A34" i="15"/>
  <c r="D33" i="15"/>
  <c r="B33" i="15"/>
  <c r="A32" i="15"/>
  <c r="D29" i="15"/>
  <c r="B31" i="15"/>
  <c r="D31" i="15"/>
  <c r="G56" i="15"/>
  <c r="G55" i="15"/>
  <c r="G54" i="15"/>
  <c r="G53" i="15"/>
  <c r="G52" i="15"/>
  <c r="G51" i="15"/>
  <c r="G50" i="15"/>
  <c r="G49" i="15"/>
  <c r="G48" i="15"/>
  <c r="G47" i="15"/>
  <c r="G46" i="15"/>
  <c r="G45" i="15"/>
  <c r="G44" i="15"/>
  <c r="G43" i="15"/>
  <c r="G42" i="15"/>
  <c r="G41" i="15"/>
  <c r="G40" i="15"/>
  <c r="G39" i="15"/>
  <c r="G38" i="15"/>
  <c r="G37" i="15"/>
  <c r="G36" i="15"/>
  <c r="G35" i="15"/>
  <c r="G34" i="15"/>
  <c r="G33" i="15"/>
  <c r="G32" i="15"/>
  <c r="G31" i="15"/>
  <c r="J55" i="15"/>
  <c r="J53" i="15"/>
  <c r="J51" i="15"/>
  <c r="J49" i="15"/>
  <c r="J47" i="15"/>
  <c r="J45" i="15"/>
  <c r="J43" i="15"/>
  <c r="J41" i="15"/>
  <c r="J39" i="15"/>
  <c r="J37" i="15"/>
  <c r="J35" i="15"/>
  <c r="J33" i="15"/>
  <c r="J31" i="15"/>
  <c r="G30" i="15"/>
  <c r="G29" i="15"/>
  <c r="A30" i="15"/>
  <c r="B29" i="15"/>
  <c r="Q1" i="15"/>
  <c r="P59" i="15"/>
  <c r="H269" i="14"/>
  <c r="I269" i="14" s="1"/>
  <c r="H268" i="14"/>
  <c r="I268" i="14" s="1"/>
  <c r="H267" i="14"/>
  <c r="I267" i="14" s="1"/>
  <c r="H266" i="14"/>
  <c r="I266" i="14" s="1"/>
  <c r="H262" i="14"/>
  <c r="I262" i="14" s="1"/>
  <c r="H261" i="14"/>
  <c r="I261" i="14" s="1"/>
  <c r="H248" i="14"/>
  <c r="I248" i="14" s="1"/>
  <c r="H243" i="14"/>
  <c r="I243" i="14" s="1"/>
  <c r="H242" i="14"/>
  <c r="I242" i="14" s="1"/>
  <c r="H241" i="14"/>
  <c r="I241" i="14" s="1"/>
  <c r="H240" i="14"/>
  <c r="I240" i="14" s="1"/>
  <c r="H236" i="14"/>
  <c r="I236" i="14" s="1"/>
  <c r="H235" i="14"/>
  <c r="I235" i="14" s="1"/>
  <c r="H234" i="14"/>
  <c r="I234" i="14" s="1"/>
  <c r="AY6" i="17"/>
  <c r="H179" i="14"/>
  <c r="I179" i="14" s="1"/>
  <c r="H168" i="14"/>
  <c r="I168" i="14" s="1"/>
  <c r="H167" i="14"/>
  <c r="I167" i="14" s="1"/>
  <c r="H161" i="14"/>
  <c r="I161" i="14" s="1"/>
  <c r="H160" i="14"/>
  <c r="I160" i="14" s="1"/>
  <c r="H159" i="14"/>
  <c r="I159" i="14" s="1"/>
  <c r="H158" i="14"/>
  <c r="I158" i="14" s="1"/>
  <c r="H155" i="14"/>
  <c r="I155" i="14" s="1"/>
  <c r="H154" i="14"/>
  <c r="I154" i="14" s="1"/>
  <c r="H153" i="14"/>
  <c r="I153" i="14" s="1"/>
  <c r="H152" i="14"/>
  <c r="I152" i="14" s="1"/>
  <c r="H151" i="14"/>
  <c r="I151" i="14" s="1"/>
  <c r="H150" i="14"/>
  <c r="I150" i="14" s="1"/>
  <c r="H149" i="14"/>
  <c r="I149" i="14" s="1"/>
  <c r="H131" i="14"/>
  <c r="I131" i="14" s="1"/>
  <c r="H130" i="14"/>
  <c r="I130" i="14" s="1"/>
  <c r="H129" i="14"/>
  <c r="I129" i="14" s="1"/>
  <c r="H128" i="14"/>
  <c r="I128" i="14" s="1"/>
  <c r="H127" i="14"/>
  <c r="I127" i="14" s="1"/>
  <c r="H126" i="14"/>
  <c r="I126" i="14" s="1"/>
  <c r="H122" i="14"/>
  <c r="I122" i="14" s="1"/>
  <c r="H121" i="14"/>
  <c r="I121" i="14" s="1"/>
  <c r="H120" i="14"/>
  <c r="I120" i="14" s="1"/>
  <c r="H119" i="14"/>
  <c r="I119" i="14" s="1"/>
  <c r="H116" i="14"/>
  <c r="I116" i="14" s="1"/>
  <c r="H115" i="14"/>
  <c r="I115" i="14" s="1"/>
  <c r="H114" i="14"/>
  <c r="I114" i="14" s="1"/>
  <c r="H113" i="14"/>
  <c r="I113" i="14" s="1"/>
  <c r="H94" i="14"/>
  <c r="I94" i="14" s="1"/>
  <c r="H90" i="14"/>
  <c r="I90" i="14" s="1"/>
  <c r="H83" i="14"/>
  <c r="I83" i="14" s="1"/>
  <c r="H82" i="14"/>
  <c r="I82" i="14" s="1"/>
  <c r="H81" i="14"/>
  <c r="I81" i="14" s="1"/>
  <c r="H78" i="14"/>
  <c r="I78" i="14" s="1"/>
  <c r="H77" i="14"/>
  <c r="I77" i="14" s="1"/>
  <c r="H76" i="14"/>
  <c r="I76" i="14" s="1"/>
  <c r="H68" i="14"/>
  <c r="I68" i="14" s="1"/>
  <c r="H67" i="14"/>
  <c r="I67" i="14" s="1"/>
  <c r="H66" i="14"/>
  <c r="I66" i="14" s="1"/>
  <c r="H65" i="14"/>
  <c r="I65" i="14" s="1"/>
  <c r="H64" i="14"/>
  <c r="I64" i="14" s="1"/>
  <c r="H63" i="14"/>
  <c r="I63" i="14" s="1"/>
  <c r="H62" i="14"/>
  <c r="I62" i="14" s="1"/>
  <c r="H61" i="14"/>
  <c r="I61" i="14" s="1"/>
  <c r="H60" i="14"/>
  <c r="I60" i="14" s="1"/>
  <c r="H59" i="14"/>
  <c r="I59" i="14" s="1"/>
  <c r="H58" i="14"/>
  <c r="I58" i="14" s="1"/>
  <c r="H57" i="14"/>
  <c r="I57" i="14" s="1"/>
  <c r="H56" i="14"/>
  <c r="I56" i="14" s="1"/>
  <c r="H55" i="14"/>
  <c r="I55" i="14" s="1"/>
  <c r="H54" i="14"/>
  <c r="I54" i="14" s="1"/>
  <c r="H49" i="14"/>
  <c r="I49" i="14" s="1"/>
  <c r="H48" i="14"/>
  <c r="I48" i="14" s="1"/>
  <c r="H47" i="14"/>
  <c r="I47" i="14" s="1"/>
  <c r="H46" i="14"/>
  <c r="I46" i="14" s="1"/>
  <c r="H45" i="14"/>
  <c r="I45" i="14" s="1"/>
  <c r="H44" i="14"/>
  <c r="I44" i="14" s="1"/>
  <c r="H43" i="14"/>
  <c r="I43" i="14" s="1"/>
  <c r="H42" i="14"/>
  <c r="I42" i="14" s="1"/>
  <c r="H41" i="14"/>
  <c r="I41" i="14" s="1"/>
  <c r="H40" i="14"/>
  <c r="I40" i="14" s="1"/>
  <c r="H39" i="14"/>
  <c r="I39" i="14" s="1"/>
  <c r="H38" i="14"/>
  <c r="I38" i="14" s="1"/>
  <c r="H37" i="14"/>
  <c r="I37" i="14" s="1"/>
  <c r="H36" i="14"/>
  <c r="I36" i="14" s="1"/>
  <c r="H35" i="14"/>
  <c r="I35" i="14" s="1"/>
  <c r="H34" i="14"/>
  <c r="I34" i="14" s="1"/>
  <c r="H33" i="14"/>
  <c r="I33" i="14" s="1"/>
  <c r="H32" i="14"/>
  <c r="I32" i="14" s="1"/>
  <c r="H31" i="14"/>
  <c r="I31" i="14" s="1"/>
  <c r="H30" i="14"/>
  <c r="I30" i="14" s="1"/>
  <c r="H29" i="14"/>
  <c r="I29" i="14" s="1"/>
  <c r="H23" i="14"/>
  <c r="I23" i="14" s="1"/>
  <c r="H22" i="14"/>
  <c r="I22" i="14" s="1"/>
  <c r="H21" i="14"/>
  <c r="I21" i="14" s="1"/>
  <c r="H20" i="14"/>
  <c r="I20" i="14" s="1"/>
  <c r="H19" i="14"/>
  <c r="I19" i="14" s="1"/>
  <c r="H18" i="14"/>
  <c r="I18" i="14" s="1"/>
  <c r="H17" i="14"/>
  <c r="I17" i="14" s="1"/>
  <c r="H16" i="14"/>
  <c r="I16" i="14" s="1"/>
  <c r="H14" i="14"/>
  <c r="I14" i="14" s="1"/>
  <c r="H13" i="14"/>
  <c r="I13" i="14" s="1"/>
  <c r="H10" i="14"/>
  <c r="I10" i="14" s="1"/>
  <c r="H9" i="14"/>
  <c r="I9" i="14" s="1"/>
  <c r="H8" i="14"/>
  <c r="I8" i="14" s="1"/>
  <c r="H7" i="14"/>
  <c r="I7" i="14" s="1"/>
  <c r="H6" i="14"/>
  <c r="I6" i="14" s="1"/>
  <c r="H5" i="14"/>
  <c r="I5" i="14" s="1"/>
  <c r="H4" i="14"/>
  <c r="I4" i="14" s="1"/>
  <c r="AI16" i="17"/>
  <c r="AI13" i="17"/>
  <c r="AI19" i="17"/>
  <c r="AI6" i="17"/>
  <c r="AI15" i="17"/>
  <c r="AI14" i="17"/>
  <c r="BE6" i="17" l="1"/>
  <c r="AG6" i="17" s="1"/>
  <c r="AG21" i="17"/>
  <c r="AG26" i="17"/>
  <c r="AG28" i="17"/>
  <c r="AG14" i="17"/>
  <c r="AJ62" i="17"/>
  <c r="E67" i="17" s="1"/>
  <c r="AG32" i="17"/>
  <c r="AG29" i="17"/>
  <c r="AG18" i="17"/>
  <c r="AG16" i="17"/>
  <c r="AG8" i="17"/>
  <c r="AG33" i="17"/>
  <c r="AG27" i="17"/>
  <c r="AG20" i="17"/>
  <c r="AG10" i="17"/>
  <c r="AG17" i="17"/>
  <c r="AG15" i="17"/>
  <c r="AG13" i="17"/>
  <c r="AG12" i="17"/>
  <c r="AI12" i="17" s="1"/>
  <c r="AG11" i="17"/>
  <c r="AG9" i="17"/>
  <c r="AG7" i="17"/>
  <c r="AG35" i="17"/>
  <c r="AG34" i="17"/>
  <c r="AG31" i="17"/>
  <c r="AG30" i="17"/>
  <c r="AG24" i="17"/>
  <c r="AG23" i="17"/>
  <c r="AG19" i="17"/>
  <c r="AI35" i="17" l="1"/>
  <c r="AG36" i="17"/>
  <c r="AG22" i="17"/>
  <c r="A67" i="17"/>
  <c r="I6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j31042</author>
  </authors>
  <commentList>
    <comment ref="J4" authorId="0" shapeId="0" xr:uid="{00000000-0006-0000-0200-000001000000}">
      <text>
        <r>
          <rPr>
            <b/>
            <sz val="9"/>
            <color indexed="81"/>
            <rFont val="ＭＳ Ｐゴシック"/>
            <family val="3"/>
            <charset val="128"/>
          </rPr>
          <t>営農計画の作付面積と同じ</t>
        </r>
        <r>
          <rPr>
            <sz val="9"/>
            <color indexed="81"/>
            <rFont val="ＭＳ Ｐゴシック"/>
            <family val="3"/>
            <charset val="128"/>
          </rPr>
          <t xml:space="preserve">
</t>
        </r>
      </text>
    </comment>
    <comment ref="Q4" authorId="0" shapeId="0" xr:uid="{00000000-0006-0000-0200-000002000000}">
      <text>
        <r>
          <rPr>
            <sz val="10"/>
            <color indexed="81"/>
            <rFont val="HGS創英角ｺﾞｼｯｸUB"/>
            <family val="3"/>
            <charset val="128"/>
          </rPr>
          <t>作業機械番号は半角で入力。
（例）a1かA1どちらでも大丈夫です。</t>
        </r>
      </text>
    </comment>
    <comment ref="L10" authorId="0" shapeId="0" xr:uid="{00000000-0006-0000-0200-000003000000}">
      <text>
        <r>
          <rPr>
            <b/>
            <sz val="9"/>
            <color indexed="81"/>
            <rFont val="ＭＳ Ｐゴシック"/>
            <family val="3"/>
            <charset val="128"/>
          </rPr>
          <t xml:space="preserve">蒔付は今年秋に作付けする予定面積を入力して下さい。（来年収穫予定面積）
</t>
        </r>
        <r>
          <rPr>
            <sz val="9"/>
            <color indexed="81"/>
            <rFont val="ＭＳ Ｐゴシック"/>
            <family val="3"/>
            <charset val="128"/>
          </rPr>
          <t xml:space="preserve">
</t>
        </r>
      </text>
    </comment>
  </commentList>
</comments>
</file>

<file path=xl/sharedStrings.xml><?xml version="1.0" encoding="utf-8"?>
<sst xmlns="http://schemas.openxmlformats.org/spreadsheetml/2006/main" count="2757" uniqueCount="1248">
  <si>
    <t>水稲</t>
    <rPh sb="0" eb="2">
      <t>スイトウ</t>
    </rPh>
    <phoneticPr fontId="1"/>
  </si>
  <si>
    <t>麦類</t>
    <rPh sb="0" eb="2">
      <t>ムギルイ</t>
    </rPh>
    <phoneticPr fontId="1"/>
  </si>
  <si>
    <t>軽油消費</t>
    <rPh sb="0" eb="2">
      <t>ケイユ</t>
    </rPh>
    <rPh sb="2" eb="4">
      <t>ショウヒリョウ</t>
    </rPh>
    <phoneticPr fontId="1"/>
  </si>
  <si>
    <t>見込数量</t>
    <rPh sb="0" eb="2">
      <t>ミコ</t>
    </rPh>
    <rPh sb="2" eb="4">
      <t>スウリョウ</t>
    </rPh>
    <phoneticPr fontId="1"/>
  </si>
  <si>
    <t>（反）</t>
    <rPh sb="1" eb="2">
      <t>タン</t>
    </rPh>
    <phoneticPr fontId="1"/>
  </si>
  <si>
    <t>1反当り</t>
    <rPh sb="1" eb="2">
      <t>タン</t>
    </rPh>
    <rPh sb="2" eb="3">
      <t>ア</t>
    </rPh>
    <phoneticPr fontId="1"/>
  </si>
  <si>
    <t>(ｲ)+(ｳ)=(ｴ)</t>
    <phoneticPr fontId="1"/>
  </si>
  <si>
    <t>(ｱ)×(ｴ)=(ｵ)</t>
    <phoneticPr fontId="1"/>
  </si>
  <si>
    <t>基準量　（ｲ）</t>
    <rPh sb="0" eb="2">
      <t>キジュン</t>
    </rPh>
    <rPh sb="2" eb="3">
      <t>リョウ</t>
    </rPh>
    <phoneticPr fontId="1"/>
  </si>
  <si>
    <t>補　正　数　量　　（ｳ）</t>
    <rPh sb="0" eb="3">
      <t>ホセイ</t>
    </rPh>
    <rPh sb="4" eb="7">
      <t>スウリョウ</t>
    </rPh>
    <phoneticPr fontId="1"/>
  </si>
  <si>
    <t>計　（ｴ）</t>
    <rPh sb="0" eb="1">
      <t>ケイ</t>
    </rPh>
    <phoneticPr fontId="1"/>
  </si>
  <si>
    <t>用　　　　　　　　　　途</t>
    <rPh sb="0" eb="12">
      <t>ヨウト</t>
    </rPh>
    <phoneticPr fontId="1"/>
  </si>
  <si>
    <t>（作　　物　　名）</t>
    <rPh sb="1" eb="5">
      <t>サクモツ</t>
    </rPh>
    <rPh sb="7" eb="8">
      <t>メイ</t>
    </rPh>
    <phoneticPr fontId="1"/>
  </si>
  <si>
    <t>使用見込</t>
    <rPh sb="0" eb="2">
      <t>シヨウ</t>
    </rPh>
    <rPh sb="2" eb="4">
      <t>ミコ</t>
    </rPh>
    <phoneticPr fontId="1"/>
  </si>
  <si>
    <t>（作付名）</t>
    <rPh sb="1" eb="3">
      <t>サクツケ</t>
    </rPh>
    <rPh sb="3" eb="4">
      <t>メイ</t>
    </rPh>
    <phoneticPr fontId="1"/>
  </si>
  <si>
    <t>見込時間</t>
    <rPh sb="0" eb="2">
      <t>ミコ</t>
    </rPh>
    <rPh sb="2" eb="4">
      <t>ジカン</t>
    </rPh>
    <phoneticPr fontId="1"/>
  </si>
  <si>
    <t>（ﾃ）</t>
    <phoneticPr fontId="1"/>
  </si>
  <si>
    <t>（ﾀ）</t>
    <phoneticPr fontId="1"/>
  </si>
  <si>
    <t>（ﾁ）</t>
    <phoneticPr fontId="1"/>
  </si>
  <si>
    <t>（ﾂ）</t>
    <phoneticPr fontId="1"/>
  </si>
  <si>
    <t>Ｌ</t>
    <phoneticPr fontId="1"/>
  </si>
  <si>
    <t>用　　　途</t>
    <rPh sb="0" eb="5">
      <t>ヨウト</t>
    </rPh>
    <phoneticPr fontId="1"/>
  </si>
  <si>
    <t>１時間当たり</t>
    <rPh sb="1" eb="3">
      <t>ジカン</t>
    </rPh>
    <rPh sb="3" eb="4">
      <t>ア</t>
    </rPh>
    <phoneticPr fontId="1"/>
  </si>
  <si>
    <t>軽油消費</t>
    <rPh sb="0" eb="2">
      <t>ケイユ</t>
    </rPh>
    <rPh sb="2" eb="4">
      <t>ショウヒ</t>
    </rPh>
    <phoneticPr fontId="1"/>
  </si>
  <si>
    <t>作付面積</t>
    <rPh sb="0" eb="2">
      <t>サクツケ</t>
    </rPh>
    <rPh sb="2" eb="4">
      <t>メンセキ</t>
    </rPh>
    <phoneticPr fontId="1"/>
  </si>
  <si>
    <t>１日の使用</t>
    <rPh sb="0" eb="2">
      <t>イチニチ</t>
    </rPh>
    <rPh sb="3" eb="5">
      <t>シヨウ</t>
    </rPh>
    <phoneticPr fontId="1"/>
  </si>
  <si>
    <t>（ﾄ）</t>
    <phoneticPr fontId="1"/>
  </si>
  <si>
    <t>１反当たり</t>
    <rPh sb="1" eb="2">
      <t>タン</t>
    </rPh>
    <rPh sb="2" eb="3">
      <t>ア</t>
    </rPh>
    <phoneticPr fontId="1"/>
  </si>
  <si>
    <t>（ﾅ）</t>
    <phoneticPr fontId="1"/>
  </si>
  <si>
    <t>番号</t>
    <rPh sb="0" eb="2">
      <t>バンゴウ</t>
    </rPh>
    <phoneticPr fontId="1"/>
  </si>
  <si>
    <t>表１　軽油消費</t>
    <rPh sb="0" eb="1">
      <t>ヒョウ</t>
    </rPh>
    <rPh sb="3" eb="5">
      <t>ケイユ</t>
    </rPh>
    <rPh sb="5" eb="7">
      <t>ショウヒ</t>
    </rPh>
    <phoneticPr fontId="1"/>
  </si>
  <si>
    <t>表２　軽油消費</t>
    <rPh sb="0" eb="1">
      <t>ヒョウ</t>
    </rPh>
    <rPh sb="3" eb="5">
      <t>ケイユ</t>
    </rPh>
    <rPh sb="5" eb="7">
      <t>ショウヒ</t>
    </rPh>
    <phoneticPr fontId="1"/>
  </si>
  <si>
    <t>今年度軽油消費</t>
    <rPh sb="0" eb="3">
      <t>コンネンド</t>
    </rPh>
    <rPh sb="3" eb="5">
      <t>ケイユ</t>
    </rPh>
    <rPh sb="5" eb="7">
      <t>ショウヒ</t>
    </rPh>
    <phoneticPr fontId="1"/>
  </si>
  <si>
    <t>見込（申込）数量</t>
    <rPh sb="0" eb="2">
      <t>ミコ</t>
    </rPh>
    <rPh sb="3" eb="5">
      <t>モウシコミ</t>
    </rPh>
    <rPh sb="6" eb="8">
      <t>スウリョウ</t>
    </rPh>
    <phoneticPr fontId="1"/>
  </si>
  <si>
    <t>大麦</t>
    <rPh sb="0" eb="2">
      <t>オオムギ</t>
    </rPh>
    <phoneticPr fontId="1"/>
  </si>
  <si>
    <t>長いも</t>
    <rPh sb="0" eb="1">
      <t>ナガ</t>
    </rPh>
    <phoneticPr fontId="1"/>
  </si>
  <si>
    <t>一般そ菜</t>
    <rPh sb="0" eb="2">
      <t>イッパン</t>
    </rPh>
    <rPh sb="3" eb="4">
      <t>サイ</t>
    </rPh>
    <phoneticPr fontId="1"/>
  </si>
  <si>
    <t>甜菜</t>
    <rPh sb="0" eb="2">
      <t>テンサイ</t>
    </rPh>
    <phoneticPr fontId="1"/>
  </si>
  <si>
    <t>飼料作物</t>
    <rPh sb="0" eb="2">
      <t>シリョウ</t>
    </rPh>
    <rPh sb="2" eb="4">
      <t>サクモツ</t>
    </rPh>
    <phoneticPr fontId="1"/>
  </si>
  <si>
    <t>ｻｲﾚｰｼﾞﾀｲﾌﾟ（2回刈り）</t>
    <rPh sb="12" eb="13">
      <t>カイ</t>
    </rPh>
    <rPh sb="13" eb="14">
      <t>カ</t>
    </rPh>
    <phoneticPr fontId="1"/>
  </si>
  <si>
    <t>果樹</t>
    <rPh sb="0" eb="1">
      <t>カ</t>
    </rPh>
    <phoneticPr fontId="1"/>
  </si>
  <si>
    <t>緑肥</t>
    <rPh sb="0" eb="2">
      <t>リョクヒ</t>
    </rPh>
    <phoneticPr fontId="1"/>
  </si>
  <si>
    <t>雑穀</t>
    <rPh sb="0" eb="2">
      <t>ザッコク</t>
    </rPh>
    <phoneticPr fontId="1"/>
  </si>
  <si>
    <t>馬鈴薯</t>
    <rPh sb="0" eb="3">
      <t>バレイショ</t>
    </rPh>
    <phoneticPr fontId="1"/>
  </si>
  <si>
    <t>そ菜類</t>
    <rPh sb="1" eb="2">
      <t>サイ</t>
    </rPh>
    <rPh sb="2" eb="3">
      <t>ルイ</t>
    </rPh>
    <phoneticPr fontId="1"/>
  </si>
  <si>
    <t>減</t>
    <rPh sb="0" eb="1">
      <t>ゲン</t>
    </rPh>
    <phoneticPr fontId="1"/>
  </si>
  <si>
    <t>増</t>
    <rPh sb="0" eb="1">
      <t>ゾウ</t>
    </rPh>
    <phoneticPr fontId="1"/>
  </si>
  <si>
    <t>用途式：（ﾁ）×（ﾂ）×（ﾃ）</t>
    <rPh sb="0" eb="2">
      <t>ヨウト</t>
    </rPh>
    <rPh sb="2" eb="3">
      <t>シキ</t>
    </rPh>
    <phoneticPr fontId="1"/>
  </si>
  <si>
    <t>作付面積式：（ﾀ）×（ﾄ）</t>
    <rPh sb="0" eb="2">
      <t>サクツ</t>
    </rPh>
    <rPh sb="2" eb="4">
      <t>メンセキ</t>
    </rPh>
    <rPh sb="4" eb="5">
      <t>シキ</t>
    </rPh>
    <phoneticPr fontId="1"/>
  </si>
  <si>
    <t>日数</t>
    <rPh sb="0" eb="2">
      <t>ニッスウ</t>
    </rPh>
    <phoneticPr fontId="1"/>
  </si>
  <si>
    <t>時間</t>
    <rPh sb="0" eb="2">
      <t>ジカン</t>
    </rPh>
    <phoneticPr fontId="1"/>
  </si>
  <si>
    <t>表　２</t>
    <rPh sb="0" eb="1">
      <t>ヒョウ</t>
    </rPh>
    <phoneticPr fontId="1"/>
  </si>
  <si>
    <t>表　１</t>
    <rPh sb="0" eb="1">
      <t>ヒョウ</t>
    </rPh>
    <phoneticPr fontId="1"/>
  </si>
  <si>
    <t>形　　　式　　　　　　　　　　　　　馬　　　力</t>
    <rPh sb="0" eb="5">
      <t>ケイシキ</t>
    </rPh>
    <rPh sb="18" eb="19">
      <t>ウマ</t>
    </rPh>
    <rPh sb="22" eb="23">
      <t>チカラ</t>
    </rPh>
    <phoneticPr fontId="1"/>
  </si>
  <si>
    <t>表１　　計</t>
    <rPh sb="0" eb="1">
      <t>ヒョウ</t>
    </rPh>
    <rPh sb="4" eb="5">
      <t>ケイ</t>
    </rPh>
    <phoneticPr fontId="1"/>
  </si>
  <si>
    <t>（ｶ）</t>
    <phoneticPr fontId="1"/>
  </si>
  <si>
    <t>日　　　数</t>
    <rPh sb="0" eb="1">
      <t>ヒ</t>
    </rPh>
    <rPh sb="4" eb="5">
      <t>カズ</t>
    </rPh>
    <phoneticPr fontId="1"/>
  </si>
  <si>
    <t>消　費　量</t>
    <rPh sb="0" eb="1">
      <t>ケ</t>
    </rPh>
    <rPh sb="2" eb="3">
      <t>ヒ</t>
    </rPh>
    <rPh sb="4" eb="5">
      <t>リョウ</t>
    </rPh>
    <phoneticPr fontId="1"/>
  </si>
  <si>
    <t>消　　費　　量</t>
    <rPh sb="0" eb="1">
      <t>ケ</t>
    </rPh>
    <rPh sb="3" eb="4">
      <t>ヒ</t>
    </rPh>
    <rPh sb="6" eb="7">
      <t>リョウ</t>
    </rPh>
    <phoneticPr fontId="1"/>
  </si>
  <si>
    <t>消費量(ｳ)</t>
    <rPh sb="0" eb="3">
      <t>ショウヒリョウ</t>
    </rPh>
    <phoneticPr fontId="1"/>
  </si>
  <si>
    <t>消費量(ｲ)</t>
    <rPh sb="0" eb="3">
      <t>ショウヒリョウ</t>
    </rPh>
    <phoneticPr fontId="1"/>
  </si>
  <si>
    <t>飼料給付</t>
    <rPh sb="0" eb="2">
      <t>シリョウ</t>
    </rPh>
    <rPh sb="2" eb="4">
      <t>キュウフ</t>
    </rPh>
    <phoneticPr fontId="1"/>
  </si>
  <si>
    <t>糞尿処理</t>
    <rPh sb="0" eb="2">
      <t>フンニョウ</t>
    </rPh>
    <rPh sb="2" eb="4">
      <t>ショリ</t>
    </rPh>
    <phoneticPr fontId="1"/>
  </si>
  <si>
    <t>寝藁移動</t>
    <rPh sb="0" eb="2">
      <t>ネワラ</t>
    </rPh>
    <rPh sb="2" eb="4">
      <t>イドウ</t>
    </rPh>
    <phoneticPr fontId="1"/>
  </si>
  <si>
    <t>PS</t>
    <phoneticPr fontId="1"/>
  </si>
  <si>
    <t>農 業 用 免 税 軽 油 消 費 基 準 量</t>
    <rPh sb="0" eb="1">
      <t>ノウ</t>
    </rPh>
    <rPh sb="2" eb="3">
      <t>ギョウ</t>
    </rPh>
    <rPh sb="4" eb="5">
      <t>ヨウ</t>
    </rPh>
    <rPh sb="6" eb="7">
      <t>メン</t>
    </rPh>
    <rPh sb="8" eb="9">
      <t>ゼイ</t>
    </rPh>
    <rPh sb="10" eb="11">
      <t>ケイ</t>
    </rPh>
    <rPh sb="12" eb="13">
      <t>アブラ</t>
    </rPh>
    <rPh sb="14" eb="15">
      <t>ケ</t>
    </rPh>
    <rPh sb="16" eb="17">
      <t>ヒ</t>
    </rPh>
    <rPh sb="18" eb="19">
      <t>モト</t>
    </rPh>
    <rPh sb="20" eb="21">
      <t>ジュン</t>
    </rPh>
    <rPh sb="22" eb="23">
      <t>リョウ</t>
    </rPh>
    <phoneticPr fontId="12"/>
  </si>
  <si>
    <t>作業名</t>
    <rPh sb="0" eb="2">
      <t>サギョウ</t>
    </rPh>
    <rPh sb="2" eb="3">
      <t>メイ</t>
    </rPh>
    <phoneticPr fontId="12"/>
  </si>
  <si>
    <t>作付   　　作物名</t>
    <rPh sb="0" eb="2">
      <t>サクツケ</t>
    </rPh>
    <rPh sb="7" eb="9">
      <t>サクモツ</t>
    </rPh>
    <rPh sb="9" eb="10">
      <t>メイ</t>
    </rPh>
    <phoneticPr fontId="12"/>
  </si>
  <si>
    <t>機械名</t>
    <rPh sb="0" eb="2">
      <t>キカイ</t>
    </rPh>
    <rPh sb="2" eb="3">
      <t>メイ</t>
    </rPh>
    <phoneticPr fontId="12"/>
  </si>
  <si>
    <t>規格</t>
    <rPh sb="0" eb="2">
      <t>キカク</t>
    </rPh>
    <phoneticPr fontId="12"/>
  </si>
  <si>
    <t>ほ場作  　業能率　（h/ha）①</t>
    <rPh sb="1" eb="2">
      <t>ジョウ</t>
    </rPh>
    <rPh sb="2" eb="3">
      <t>サク</t>
    </rPh>
    <rPh sb="6" eb="7">
      <t>ギョウ</t>
    </rPh>
    <rPh sb="7" eb="9">
      <t>ノウリツ</t>
    </rPh>
    <phoneticPr fontId="12"/>
  </si>
  <si>
    <t>燃料消費量（㍑／ｈ）②</t>
    <rPh sb="0" eb="2">
      <t>ネンリョウ</t>
    </rPh>
    <rPh sb="2" eb="4">
      <t>ショウヒ</t>
    </rPh>
    <rPh sb="4" eb="5">
      <t>リョウ</t>
    </rPh>
    <phoneticPr fontId="12"/>
  </si>
  <si>
    <t>作業量　（㍑/ha）③（①×②）</t>
    <rPh sb="0" eb="3">
      <t>サギョウリョウ</t>
    </rPh>
    <phoneticPr fontId="12"/>
  </si>
  <si>
    <t>10㌃当たりの消費量④（③/10）</t>
    <rPh sb="3" eb="4">
      <t>ア</t>
    </rPh>
    <rPh sb="7" eb="10">
      <t>ショウヒリョウ</t>
    </rPh>
    <phoneticPr fontId="12"/>
  </si>
  <si>
    <t>横軸ビータ３t</t>
    <rPh sb="0" eb="2">
      <t>ヨコジク</t>
    </rPh>
    <phoneticPr fontId="12"/>
  </si>
  <si>
    <t>水稲①A</t>
    <rPh sb="0" eb="2">
      <t>スイトウ</t>
    </rPh>
    <phoneticPr fontId="1"/>
  </si>
  <si>
    <t>A2</t>
  </si>
  <si>
    <t>横軸ビータ６t</t>
    <rPh sb="0" eb="2">
      <t>ヨコジク</t>
    </rPh>
    <phoneticPr fontId="12"/>
  </si>
  <si>
    <t>水稲①B</t>
    <rPh sb="0" eb="2">
      <t>スイトウ</t>
    </rPh>
    <phoneticPr fontId="1"/>
  </si>
  <si>
    <t>A3</t>
  </si>
  <si>
    <t>縦軸ビータ６t</t>
    <rPh sb="0" eb="2">
      <t>タテジク</t>
    </rPh>
    <phoneticPr fontId="12"/>
  </si>
  <si>
    <t>堆肥移動</t>
    <rPh sb="0" eb="2">
      <t>タイヒ</t>
    </rPh>
    <rPh sb="2" eb="4">
      <t>イドウ</t>
    </rPh>
    <phoneticPr fontId="1"/>
  </si>
  <si>
    <t>麦類②</t>
    <rPh sb="0" eb="2">
      <t>ムギルイ</t>
    </rPh>
    <phoneticPr fontId="1"/>
  </si>
  <si>
    <t>A4</t>
  </si>
  <si>
    <t>堆肥出し</t>
    <rPh sb="0" eb="2">
      <t>タイヒ</t>
    </rPh>
    <rPh sb="2" eb="3">
      <t>ダ</t>
    </rPh>
    <phoneticPr fontId="1"/>
  </si>
  <si>
    <t>麦類①C</t>
    <rPh sb="0" eb="2">
      <t>ムギルイ</t>
    </rPh>
    <phoneticPr fontId="1"/>
  </si>
  <si>
    <t>A5</t>
  </si>
  <si>
    <t>麦類①B</t>
    <rPh sb="0" eb="2">
      <t>ムギルイ</t>
    </rPh>
    <phoneticPr fontId="1"/>
  </si>
  <si>
    <t>A6</t>
  </si>
  <si>
    <t>ノズル（拡散板）式、10立方ｍ</t>
    <rPh sb="4" eb="6">
      <t>カクサン</t>
    </rPh>
    <rPh sb="6" eb="7">
      <t>イタ</t>
    </rPh>
    <rPh sb="8" eb="9">
      <t>シキ</t>
    </rPh>
    <rPh sb="12" eb="13">
      <t>タ</t>
    </rPh>
    <rPh sb="13" eb="14">
      <t>ホウ</t>
    </rPh>
    <phoneticPr fontId="12"/>
  </si>
  <si>
    <t>麦類③</t>
    <rPh sb="0" eb="2">
      <t>ムギルイ</t>
    </rPh>
    <phoneticPr fontId="1"/>
  </si>
  <si>
    <t>A7</t>
  </si>
  <si>
    <t>尿散布機</t>
    <rPh sb="0" eb="1">
      <t>ニョウ</t>
    </rPh>
    <rPh sb="1" eb="3">
      <t>サンプ</t>
    </rPh>
    <rPh sb="3" eb="4">
      <t>キ</t>
    </rPh>
    <phoneticPr fontId="12"/>
  </si>
  <si>
    <t>糞尿積込</t>
    <rPh sb="0" eb="2">
      <t>フンニョウ</t>
    </rPh>
    <rPh sb="2" eb="4">
      <t>ツミコミ</t>
    </rPh>
    <phoneticPr fontId="1"/>
  </si>
  <si>
    <t>馬鈴薯①</t>
    <rPh sb="0" eb="3">
      <t>バレイショ</t>
    </rPh>
    <phoneticPr fontId="1"/>
  </si>
  <si>
    <t>A8</t>
  </si>
  <si>
    <t>馬鈴薯②</t>
    <rPh sb="0" eb="3">
      <t>バレイショ</t>
    </rPh>
    <phoneticPr fontId="1"/>
  </si>
  <si>
    <t>A9</t>
  </si>
  <si>
    <t>自走式10t</t>
    <rPh sb="0" eb="3">
      <t>ジソウシキ</t>
    </rPh>
    <phoneticPr fontId="12"/>
  </si>
  <si>
    <t>飼料積込</t>
    <rPh sb="0" eb="2">
      <t>シリョウ</t>
    </rPh>
    <rPh sb="2" eb="4">
      <t>ツミコミ</t>
    </rPh>
    <phoneticPr fontId="1"/>
  </si>
  <si>
    <t>雑穀①</t>
    <rPh sb="0" eb="2">
      <t>ザッコク</t>
    </rPh>
    <phoneticPr fontId="1"/>
  </si>
  <si>
    <t>A10</t>
  </si>
  <si>
    <t>飼料配合</t>
    <rPh sb="0" eb="2">
      <t>シリョウ</t>
    </rPh>
    <rPh sb="2" eb="4">
      <t>ハイゴウ</t>
    </rPh>
    <phoneticPr fontId="1"/>
  </si>
  <si>
    <t>雑穀②</t>
    <rPh sb="0" eb="2">
      <t>ザッコク</t>
    </rPh>
    <phoneticPr fontId="1"/>
  </si>
  <si>
    <t>肥料散布</t>
    <rPh sb="0" eb="2">
      <t>ヒリョウ</t>
    </rPh>
    <rPh sb="2" eb="4">
      <t>サンプ</t>
    </rPh>
    <phoneticPr fontId="12"/>
  </si>
  <si>
    <t>飼料混合</t>
    <rPh sb="0" eb="2">
      <t>シリョウ</t>
    </rPh>
    <rPh sb="2" eb="4">
      <t>コンゴウ</t>
    </rPh>
    <phoneticPr fontId="1"/>
  </si>
  <si>
    <t>そ菜①A</t>
    <rPh sb="1" eb="2">
      <t>サイ</t>
    </rPh>
    <phoneticPr fontId="1"/>
  </si>
  <si>
    <t>B2</t>
  </si>
  <si>
    <t>飼料移動</t>
    <rPh sb="0" eb="2">
      <t>シリョウ</t>
    </rPh>
    <rPh sb="2" eb="4">
      <t>イドウ</t>
    </rPh>
    <phoneticPr fontId="1"/>
  </si>
  <si>
    <t>そ菜①B</t>
    <rPh sb="1" eb="2">
      <t>サイ</t>
    </rPh>
    <phoneticPr fontId="1"/>
  </si>
  <si>
    <t>B3</t>
  </si>
  <si>
    <t>寝藁処理</t>
    <rPh sb="0" eb="2">
      <t>ネワラ</t>
    </rPh>
    <rPh sb="2" eb="4">
      <t>ショリ</t>
    </rPh>
    <phoneticPr fontId="1"/>
  </si>
  <si>
    <t>そ菜②A</t>
    <rPh sb="1" eb="2">
      <t>サイ</t>
    </rPh>
    <phoneticPr fontId="1"/>
  </si>
  <si>
    <t>B4</t>
  </si>
  <si>
    <t>そ菜③</t>
    <rPh sb="1" eb="2">
      <t>サイ</t>
    </rPh>
    <phoneticPr fontId="1"/>
  </si>
  <si>
    <t>B5</t>
  </si>
  <si>
    <t>ﾛｰﾙ移動</t>
    <rPh sb="3" eb="5">
      <t>イドウ</t>
    </rPh>
    <phoneticPr fontId="1"/>
  </si>
  <si>
    <t>そ菜④</t>
    <rPh sb="1" eb="2">
      <t>サイ</t>
    </rPh>
    <phoneticPr fontId="1"/>
  </si>
  <si>
    <t>B6</t>
  </si>
  <si>
    <t>暗渠</t>
    <rPh sb="0" eb="2">
      <t>アンキョ</t>
    </rPh>
    <phoneticPr fontId="1"/>
  </si>
  <si>
    <t>B7</t>
  </si>
  <si>
    <t>B8</t>
  </si>
  <si>
    <t>粒状散布機装着</t>
    <rPh sb="0" eb="2">
      <t>リュウジョウ</t>
    </rPh>
    <rPh sb="2" eb="4">
      <t>サンプ</t>
    </rPh>
    <rPh sb="4" eb="5">
      <t>キ</t>
    </rPh>
    <rPh sb="5" eb="7">
      <t>ソウチャク</t>
    </rPh>
    <phoneticPr fontId="12"/>
  </si>
  <si>
    <t>牧草細断・移動</t>
    <rPh sb="0" eb="2">
      <t>ボクソウ</t>
    </rPh>
    <rPh sb="2" eb="3">
      <t>サイ</t>
    </rPh>
    <rPh sb="3" eb="4">
      <t>ダン</t>
    </rPh>
    <rPh sb="5" eb="7">
      <t>イドウ</t>
    </rPh>
    <phoneticPr fontId="1"/>
  </si>
  <si>
    <t>飼料調整・給餌</t>
    <rPh sb="0" eb="2">
      <t>シリョウ</t>
    </rPh>
    <rPh sb="2" eb="4">
      <t>チョウセイ</t>
    </rPh>
    <rPh sb="5" eb="6">
      <t>キュウ</t>
    </rPh>
    <rPh sb="6" eb="7">
      <t>エ</t>
    </rPh>
    <phoneticPr fontId="1"/>
  </si>
  <si>
    <t>C2</t>
  </si>
  <si>
    <t>そ菜⑧</t>
    <rPh sb="1" eb="2">
      <t>サイ</t>
    </rPh>
    <phoneticPr fontId="1"/>
  </si>
  <si>
    <t>C3</t>
  </si>
  <si>
    <t>甜菜①B</t>
    <rPh sb="0" eb="2">
      <t>テンサイ</t>
    </rPh>
    <phoneticPr fontId="1"/>
  </si>
  <si>
    <t>C4</t>
  </si>
  <si>
    <t>甜菜②B</t>
    <rPh sb="0" eb="2">
      <t>テンサイ</t>
    </rPh>
    <phoneticPr fontId="1"/>
  </si>
  <si>
    <t>C5</t>
  </si>
  <si>
    <t>18"×3　リバーシブル</t>
  </si>
  <si>
    <t>飼料作物①</t>
    <rPh sb="0" eb="2">
      <t>シリョウ</t>
    </rPh>
    <rPh sb="2" eb="4">
      <t>サクモツ</t>
    </rPh>
    <phoneticPr fontId="1"/>
  </si>
  <si>
    <t>C6</t>
  </si>
  <si>
    <t>18"×4　リバーシブル</t>
  </si>
  <si>
    <t>飼料作物②</t>
    <rPh sb="0" eb="2">
      <t>シリョウ</t>
    </rPh>
    <rPh sb="2" eb="4">
      <t>サクモツ</t>
    </rPh>
    <phoneticPr fontId="1"/>
  </si>
  <si>
    <t>C7</t>
  </si>
  <si>
    <t>7本爪・砕土ローラ付</t>
    <rPh sb="1" eb="2">
      <t>ホン</t>
    </rPh>
    <rPh sb="2" eb="3">
      <t>ツメ</t>
    </rPh>
    <rPh sb="4" eb="5">
      <t>クダ</t>
    </rPh>
    <rPh sb="5" eb="6">
      <t>ド</t>
    </rPh>
    <rPh sb="9" eb="10">
      <t>ツキ</t>
    </rPh>
    <phoneticPr fontId="12"/>
  </si>
  <si>
    <t>飼料作物③</t>
    <rPh sb="0" eb="2">
      <t>シリョウ</t>
    </rPh>
    <rPh sb="2" eb="4">
      <t>サクモツ</t>
    </rPh>
    <phoneticPr fontId="1"/>
  </si>
  <si>
    <t>C8</t>
  </si>
  <si>
    <t>揚   水</t>
    <rPh sb="0" eb="1">
      <t>ヨウ</t>
    </rPh>
    <rPh sb="4" eb="5">
      <t>ミズ</t>
    </rPh>
    <phoneticPr fontId="1"/>
  </si>
  <si>
    <t>飼料作物④</t>
    <rPh sb="0" eb="2">
      <t>シリョウ</t>
    </rPh>
    <rPh sb="2" eb="4">
      <t>サクモツ</t>
    </rPh>
    <phoneticPr fontId="1"/>
  </si>
  <si>
    <t>C9</t>
  </si>
  <si>
    <t>飼料作物⑥</t>
    <rPh sb="0" eb="2">
      <t>シリョウ</t>
    </rPh>
    <rPh sb="2" eb="4">
      <t>サクモツ</t>
    </rPh>
    <phoneticPr fontId="1"/>
  </si>
  <si>
    <t>C10</t>
  </si>
  <si>
    <t>飼料作物⑦</t>
    <rPh sb="0" eb="2">
      <t>シリョウ</t>
    </rPh>
    <rPh sb="2" eb="4">
      <t>サクモツ</t>
    </rPh>
    <phoneticPr fontId="1"/>
  </si>
  <si>
    <t>C11</t>
  </si>
  <si>
    <t>花　き</t>
    <rPh sb="0" eb="1">
      <t>カ</t>
    </rPh>
    <phoneticPr fontId="1"/>
  </si>
  <si>
    <t>C12</t>
  </si>
  <si>
    <t>緑肥①</t>
    <rPh sb="0" eb="2">
      <t>リョクヒ</t>
    </rPh>
    <phoneticPr fontId="1"/>
  </si>
  <si>
    <t>C13</t>
  </si>
  <si>
    <t>緑肥②</t>
    <rPh sb="0" eb="2">
      <t>リョクヒ</t>
    </rPh>
    <phoneticPr fontId="1"/>
  </si>
  <si>
    <t>緑肥③</t>
    <rPh sb="0" eb="2">
      <t>リョクヒ</t>
    </rPh>
    <phoneticPr fontId="1"/>
  </si>
  <si>
    <t>D2</t>
  </si>
  <si>
    <t>D3</t>
  </si>
  <si>
    <t>D4</t>
  </si>
  <si>
    <t>D5</t>
  </si>
  <si>
    <t>D6</t>
  </si>
  <si>
    <t>D7</t>
  </si>
  <si>
    <t>D8</t>
  </si>
  <si>
    <t>D9</t>
  </si>
  <si>
    <t>堆肥切り替し</t>
    <rPh sb="0" eb="2">
      <t>タイヒ</t>
    </rPh>
    <rPh sb="2" eb="3">
      <t>キ</t>
    </rPh>
    <rPh sb="4" eb="5">
      <t>カ</t>
    </rPh>
    <phoneticPr fontId="1"/>
  </si>
  <si>
    <t>D10</t>
  </si>
  <si>
    <t>D11</t>
  </si>
  <si>
    <t>D12</t>
  </si>
  <si>
    <t>D13</t>
  </si>
  <si>
    <t>D14</t>
  </si>
  <si>
    <t>D15</t>
  </si>
  <si>
    <t>代かき</t>
    <rPh sb="0" eb="1">
      <t>シロ</t>
    </rPh>
    <phoneticPr fontId="12"/>
  </si>
  <si>
    <t>代かき機</t>
    <rPh sb="0" eb="1">
      <t>シロ</t>
    </rPh>
    <rPh sb="3" eb="4">
      <t>キ</t>
    </rPh>
    <phoneticPr fontId="12"/>
  </si>
  <si>
    <t>ロータリ型2.2ｍ</t>
    <rPh sb="4" eb="5">
      <t>カタ</t>
    </rPh>
    <phoneticPr fontId="12"/>
  </si>
  <si>
    <t>E2</t>
  </si>
  <si>
    <t>ロータリ型2.8ｍ</t>
    <rPh sb="4" eb="5">
      <t>カタ</t>
    </rPh>
    <phoneticPr fontId="12"/>
  </si>
  <si>
    <t>E3</t>
  </si>
  <si>
    <t>ロータリ型3.6ｍ</t>
    <rPh sb="4" eb="5">
      <t>カタ</t>
    </rPh>
    <phoneticPr fontId="12"/>
  </si>
  <si>
    <t>F2</t>
  </si>
  <si>
    <t>F3</t>
  </si>
  <si>
    <t>施肥・は種</t>
    <rPh sb="0" eb="1">
      <t>シ</t>
    </rPh>
    <rPh sb="1" eb="2">
      <t>ヒ</t>
    </rPh>
    <rPh sb="4" eb="5">
      <t>シュ</t>
    </rPh>
    <phoneticPr fontId="12"/>
  </si>
  <si>
    <t>G2</t>
  </si>
  <si>
    <t>２条</t>
    <rPh sb="1" eb="2">
      <t>ジョウ</t>
    </rPh>
    <phoneticPr fontId="12"/>
  </si>
  <si>
    <t>G3</t>
  </si>
  <si>
    <t>４条</t>
    <rPh sb="1" eb="2">
      <t>ジョウ</t>
    </rPh>
    <phoneticPr fontId="12"/>
  </si>
  <si>
    <t>ﾛｰﾙ切断</t>
    <rPh sb="3" eb="5">
      <t>セツダン</t>
    </rPh>
    <phoneticPr fontId="1"/>
  </si>
  <si>
    <t>移植</t>
    <rPh sb="0" eb="2">
      <t>イショク</t>
    </rPh>
    <phoneticPr fontId="12"/>
  </si>
  <si>
    <t>ビート移植機</t>
    <rPh sb="3" eb="5">
      <t>イショク</t>
    </rPh>
    <rPh sb="5" eb="6">
      <t>キ</t>
    </rPh>
    <phoneticPr fontId="12"/>
  </si>
  <si>
    <t>H2</t>
  </si>
  <si>
    <t>H3</t>
  </si>
  <si>
    <t>I2</t>
  </si>
  <si>
    <t>大ｺﾝﾃﾅ積込･移動</t>
    <rPh sb="0" eb="1">
      <t>ダイ</t>
    </rPh>
    <rPh sb="5" eb="7">
      <t>ツミコミ</t>
    </rPh>
    <rPh sb="8" eb="10">
      <t>イドウ</t>
    </rPh>
    <phoneticPr fontId="1"/>
  </si>
  <si>
    <t>中耕除草</t>
    <rPh sb="0" eb="1">
      <t>ナカ</t>
    </rPh>
    <rPh sb="1" eb="2">
      <t>コウ</t>
    </rPh>
    <rPh sb="2" eb="4">
      <t>ジョソウ</t>
    </rPh>
    <phoneticPr fontId="12"/>
  </si>
  <si>
    <t>J2</t>
  </si>
  <si>
    <t>J3</t>
  </si>
  <si>
    <t>暗渠土戻し</t>
    <rPh sb="0" eb="2">
      <t>アンキョ</t>
    </rPh>
    <rPh sb="2" eb="3">
      <t>ツチ</t>
    </rPh>
    <rPh sb="3" eb="4">
      <t>モド</t>
    </rPh>
    <phoneticPr fontId="1"/>
  </si>
  <si>
    <t>畦立て・培土</t>
    <rPh sb="1" eb="2">
      <t>タ</t>
    </rPh>
    <rPh sb="4" eb="5">
      <t>バイ</t>
    </rPh>
    <rPh sb="5" eb="6">
      <t>ツチ</t>
    </rPh>
    <phoneticPr fontId="12"/>
  </si>
  <si>
    <t>K2</t>
  </si>
  <si>
    <t>培土機</t>
    <rPh sb="0" eb="1">
      <t>バイ</t>
    </rPh>
    <rPh sb="1" eb="2">
      <t>ド</t>
    </rPh>
    <rPh sb="2" eb="3">
      <t>キ</t>
    </rPh>
    <phoneticPr fontId="12"/>
  </si>
  <si>
    <t>K3</t>
  </si>
  <si>
    <t>床土搬入</t>
    <rPh sb="0" eb="1">
      <t>ユカ</t>
    </rPh>
    <rPh sb="1" eb="2">
      <t>ツチ</t>
    </rPh>
    <rPh sb="2" eb="4">
      <t>ハンニュウ</t>
    </rPh>
    <phoneticPr fontId="1"/>
  </si>
  <si>
    <t>L2</t>
  </si>
  <si>
    <t>L3</t>
  </si>
  <si>
    <t>L4</t>
  </si>
  <si>
    <t>3,000㍑（けん引）</t>
    <rPh sb="9" eb="10">
      <t>イン</t>
    </rPh>
    <phoneticPr fontId="12"/>
  </si>
  <si>
    <t>3,600㍑（けん引）</t>
    <rPh sb="9" eb="10">
      <t>イン</t>
    </rPh>
    <phoneticPr fontId="12"/>
  </si>
  <si>
    <t>タンク容量500㍑</t>
    <rPh sb="3" eb="5">
      <t>ヨウリョウ</t>
    </rPh>
    <phoneticPr fontId="12"/>
  </si>
  <si>
    <t>収穫</t>
    <rPh sb="0" eb="2">
      <t>シュウカク</t>
    </rPh>
    <phoneticPr fontId="12"/>
  </si>
  <si>
    <t>水稲</t>
    <rPh sb="0" eb="1">
      <t>スイ</t>
    </rPh>
    <rPh sb="1" eb="2">
      <t>イネ</t>
    </rPh>
    <phoneticPr fontId="12"/>
  </si>
  <si>
    <t>自脱型コンバイン</t>
    <rPh sb="0" eb="1">
      <t>ジ</t>
    </rPh>
    <rPh sb="1" eb="2">
      <t>ダツ</t>
    </rPh>
    <rPh sb="2" eb="3">
      <t>カタ</t>
    </rPh>
    <phoneticPr fontId="12"/>
  </si>
  <si>
    <t>３条</t>
    <rPh sb="1" eb="2">
      <t>ジョウ</t>
    </rPh>
    <phoneticPr fontId="12"/>
  </si>
  <si>
    <t>５条</t>
    <rPh sb="1" eb="2">
      <t>ジョウ</t>
    </rPh>
    <phoneticPr fontId="12"/>
  </si>
  <si>
    <t>刈幅3.6ｍ</t>
    <rPh sb="0" eb="1">
      <t>カリ</t>
    </rPh>
    <rPh sb="1" eb="2">
      <t>ハバ</t>
    </rPh>
    <phoneticPr fontId="12"/>
  </si>
  <si>
    <t>刈幅2.6ｍ</t>
    <rPh sb="0" eb="1">
      <t>カリ</t>
    </rPh>
    <rPh sb="1" eb="2">
      <t>ハバ</t>
    </rPh>
    <phoneticPr fontId="12"/>
  </si>
  <si>
    <t>普通型コンバイン</t>
    <rPh sb="0" eb="2">
      <t>フツウ</t>
    </rPh>
    <rPh sb="2" eb="3">
      <t>ガタ</t>
    </rPh>
    <phoneticPr fontId="12"/>
  </si>
  <si>
    <t>刈幅4.5ｍ</t>
    <rPh sb="0" eb="1">
      <t>カリ</t>
    </rPh>
    <rPh sb="1" eb="2">
      <t>ハバ</t>
    </rPh>
    <phoneticPr fontId="12"/>
  </si>
  <si>
    <t>小豆・大豆</t>
    <rPh sb="0" eb="2">
      <t>ショウズ</t>
    </rPh>
    <rPh sb="3" eb="5">
      <t>ダイズ</t>
    </rPh>
    <phoneticPr fontId="12"/>
  </si>
  <si>
    <t>２条用</t>
    <rPh sb="1" eb="2">
      <t>ジョウ</t>
    </rPh>
    <rPh sb="2" eb="3">
      <t>ヨウ</t>
    </rPh>
    <phoneticPr fontId="12"/>
  </si>
  <si>
    <t>菜豆</t>
    <rPh sb="0" eb="1">
      <t>サイ</t>
    </rPh>
    <rPh sb="1" eb="2">
      <t>ズ</t>
    </rPh>
    <phoneticPr fontId="12"/>
  </si>
  <si>
    <t>ニオ積み機</t>
    <rPh sb="2" eb="3">
      <t>ツ</t>
    </rPh>
    <rPh sb="4" eb="5">
      <t>キ</t>
    </rPh>
    <phoneticPr fontId="12"/>
  </si>
  <si>
    <t>けん引式</t>
    <rPh sb="2" eb="3">
      <t>イン</t>
    </rPh>
    <rPh sb="3" eb="4">
      <t>シキ</t>
    </rPh>
    <phoneticPr fontId="12"/>
  </si>
  <si>
    <t>けん引式（でん原）</t>
    <rPh sb="2" eb="3">
      <t>イン</t>
    </rPh>
    <rPh sb="3" eb="4">
      <t>シキ</t>
    </rPh>
    <rPh sb="7" eb="8">
      <t>ゲン</t>
    </rPh>
    <phoneticPr fontId="12"/>
  </si>
  <si>
    <t>けん引式ピックアップ</t>
    <rPh sb="2" eb="3">
      <t>イン</t>
    </rPh>
    <rPh sb="3" eb="4">
      <t>シキ</t>
    </rPh>
    <phoneticPr fontId="12"/>
  </si>
  <si>
    <t>自走式ピックアップ</t>
    <rPh sb="0" eb="2">
      <t>ジソウ</t>
    </rPh>
    <rPh sb="2" eb="3">
      <t>シキ</t>
    </rPh>
    <phoneticPr fontId="12"/>
  </si>
  <si>
    <t>けん引２条</t>
    <rPh sb="2" eb="3">
      <t>イン</t>
    </rPh>
    <rPh sb="4" eb="5">
      <t>ジョウ</t>
    </rPh>
    <phoneticPr fontId="12"/>
  </si>
  <si>
    <t>自走式２条</t>
    <rPh sb="0" eb="3">
      <t>ジソウシキ</t>
    </rPh>
    <rPh sb="4" eb="5">
      <t>ジョウ</t>
    </rPh>
    <phoneticPr fontId="12"/>
  </si>
  <si>
    <t>１条　プラウ型</t>
    <rPh sb="1" eb="2">
      <t>ジョウ</t>
    </rPh>
    <rPh sb="6" eb="7">
      <t>カタ</t>
    </rPh>
    <phoneticPr fontId="12"/>
  </si>
  <si>
    <t>長いも用トレンチャ</t>
    <rPh sb="0" eb="1">
      <t>ナガ</t>
    </rPh>
    <rPh sb="3" eb="4">
      <t>ヨウ</t>
    </rPh>
    <phoneticPr fontId="12"/>
  </si>
  <si>
    <t>リフトコンベヤ付き</t>
    <rPh sb="7" eb="8">
      <t>ツ</t>
    </rPh>
    <phoneticPr fontId="12"/>
  </si>
  <si>
    <t>根切り機</t>
    <rPh sb="0" eb="2">
      <t>ネキ</t>
    </rPh>
    <rPh sb="3" eb="4">
      <t>キ</t>
    </rPh>
    <phoneticPr fontId="12"/>
  </si>
  <si>
    <t>たまねぎ収穫機</t>
    <rPh sb="4" eb="6">
      <t>シュウカク</t>
    </rPh>
    <rPh sb="6" eb="7">
      <t>キ</t>
    </rPh>
    <phoneticPr fontId="12"/>
  </si>
  <si>
    <t>堀取りタッピング４条</t>
    <rPh sb="0" eb="1">
      <t>ホリ</t>
    </rPh>
    <rPh sb="1" eb="2">
      <t>ト</t>
    </rPh>
    <rPh sb="9" eb="10">
      <t>ジョウ</t>
    </rPh>
    <phoneticPr fontId="12"/>
  </si>
  <si>
    <t>１条</t>
    <rPh sb="1" eb="2">
      <t>ジョウ</t>
    </rPh>
    <phoneticPr fontId="12"/>
  </si>
  <si>
    <t>コーン１条（２２ｋｗ）</t>
    <rPh sb="4" eb="5">
      <t>ジョウ</t>
    </rPh>
    <phoneticPr fontId="12"/>
  </si>
  <si>
    <t>コーン１条（３７ｋｗ）</t>
    <rPh sb="4" eb="5">
      <t>ジョウ</t>
    </rPh>
    <phoneticPr fontId="12"/>
  </si>
  <si>
    <t>コーン２条</t>
    <rPh sb="4" eb="5">
      <t>ジョウ</t>
    </rPh>
    <phoneticPr fontId="12"/>
  </si>
  <si>
    <t>コーン３条</t>
    <rPh sb="4" eb="5">
      <t>ジョウ</t>
    </rPh>
    <phoneticPr fontId="12"/>
  </si>
  <si>
    <t>コーン４条</t>
    <rPh sb="4" eb="5">
      <t>ジョウ</t>
    </rPh>
    <phoneticPr fontId="12"/>
  </si>
  <si>
    <t>刈取圧砕</t>
    <rPh sb="0" eb="1">
      <t>カ</t>
    </rPh>
    <rPh sb="1" eb="2">
      <t>ト</t>
    </rPh>
    <rPh sb="2" eb="3">
      <t>アツ</t>
    </rPh>
    <rPh sb="3" eb="4">
      <t>クダ</t>
    </rPh>
    <phoneticPr fontId="12"/>
  </si>
  <si>
    <t>O2</t>
  </si>
  <si>
    <t>O3</t>
  </si>
  <si>
    <t>けん引式2.2ｍ</t>
    <rPh sb="2" eb="3">
      <t>イン</t>
    </rPh>
    <rPh sb="3" eb="4">
      <t>シキ</t>
    </rPh>
    <phoneticPr fontId="12"/>
  </si>
  <si>
    <t>O4</t>
  </si>
  <si>
    <t>けん引式2.8ｍ</t>
    <rPh sb="2" eb="3">
      <t>イン</t>
    </rPh>
    <rPh sb="3" eb="4">
      <t>シキ</t>
    </rPh>
    <phoneticPr fontId="12"/>
  </si>
  <si>
    <t>反転集草</t>
    <rPh sb="0" eb="2">
      <t>ハンテン</t>
    </rPh>
    <rPh sb="2" eb="3">
      <t>シュウ</t>
    </rPh>
    <rPh sb="3" eb="4">
      <t>ソウ</t>
    </rPh>
    <phoneticPr fontId="12"/>
  </si>
  <si>
    <t>P2</t>
  </si>
  <si>
    <t>P3</t>
  </si>
  <si>
    <t>梱包密封</t>
    <rPh sb="0" eb="2">
      <t>コンポウ</t>
    </rPh>
    <rPh sb="2" eb="4">
      <t>ミップウ</t>
    </rPh>
    <phoneticPr fontId="12"/>
  </si>
  <si>
    <t>溝切り・心土破砕</t>
    <rPh sb="0" eb="1">
      <t>ミゾ</t>
    </rPh>
    <rPh sb="1" eb="2">
      <t>キ</t>
    </rPh>
    <rPh sb="4" eb="5">
      <t>ココロ</t>
    </rPh>
    <rPh sb="5" eb="6">
      <t>ツチ</t>
    </rPh>
    <rPh sb="6" eb="7">
      <t>ヤブ</t>
    </rPh>
    <rPh sb="7" eb="8">
      <t>クダ</t>
    </rPh>
    <phoneticPr fontId="12"/>
  </si>
  <si>
    <t>溝切り機</t>
    <rPh sb="0" eb="1">
      <t>ミゾ</t>
    </rPh>
    <rPh sb="1" eb="2">
      <t>キ</t>
    </rPh>
    <rPh sb="3" eb="4">
      <t>キ</t>
    </rPh>
    <phoneticPr fontId="12"/>
  </si>
  <si>
    <t>直装式</t>
    <rPh sb="0" eb="2">
      <t>チョクソウ</t>
    </rPh>
    <rPh sb="2" eb="3">
      <t>シキ</t>
    </rPh>
    <phoneticPr fontId="12"/>
  </si>
  <si>
    <t>R2</t>
  </si>
  <si>
    <t>１本爪</t>
    <rPh sb="1" eb="2">
      <t>ポン</t>
    </rPh>
    <rPh sb="2" eb="3">
      <t>ツメ</t>
    </rPh>
    <phoneticPr fontId="12"/>
  </si>
  <si>
    <t>R3</t>
  </si>
  <si>
    <t>２本爪</t>
    <rPh sb="1" eb="2">
      <t>ポン</t>
    </rPh>
    <rPh sb="2" eb="3">
      <t>ツメ</t>
    </rPh>
    <phoneticPr fontId="12"/>
  </si>
  <si>
    <t>R4</t>
  </si>
  <si>
    <t>1.2m、２本爪</t>
    <rPh sb="6" eb="7">
      <t>ホン</t>
    </rPh>
    <rPh sb="7" eb="8">
      <t>ツメ</t>
    </rPh>
    <phoneticPr fontId="12"/>
  </si>
  <si>
    <t>石礫除去</t>
    <rPh sb="0" eb="1">
      <t>イシ</t>
    </rPh>
    <rPh sb="2" eb="4">
      <t>ジョキョ</t>
    </rPh>
    <phoneticPr fontId="12"/>
  </si>
  <si>
    <t>エレベーター型</t>
    <rPh sb="6" eb="7">
      <t>カタ</t>
    </rPh>
    <phoneticPr fontId="12"/>
  </si>
  <si>
    <t>バケット型</t>
    <rPh sb="4" eb="5">
      <t>カタ</t>
    </rPh>
    <phoneticPr fontId="12"/>
  </si>
  <si>
    <t>補正数量</t>
    <rPh sb="0" eb="2">
      <t>ホセイ</t>
    </rPh>
    <rPh sb="2" eb="4">
      <t>スウリョウ</t>
    </rPh>
    <phoneticPr fontId="1"/>
  </si>
  <si>
    <t>計</t>
    <rPh sb="0" eb="1">
      <t>ケイ</t>
    </rPh>
    <phoneticPr fontId="1"/>
  </si>
  <si>
    <t>課税軽油</t>
    <rPh sb="0" eb="2">
      <t>カゼイ</t>
    </rPh>
    <rPh sb="2" eb="4">
      <t>ケイユ</t>
    </rPh>
    <phoneticPr fontId="1"/>
  </si>
  <si>
    <t>年度</t>
    <rPh sb="0" eb="2">
      <t>ネンド</t>
    </rPh>
    <phoneticPr fontId="1"/>
  </si>
  <si>
    <t>組勘コード</t>
    <rPh sb="0" eb="1">
      <t>クミ</t>
    </rPh>
    <rPh sb="1" eb="2">
      <t>カン</t>
    </rPh>
    <phoneticPr fontId="1"/>
  </si>
  <si>
    <t>氏名</t>
    <rPh sb="0" eb="2">
      <t>シメイ</t>
    </rPh>
    <phoneticPr fontId="1"/>
  </si>
  <si>
    <t>家畜</t>
    <rPh sb="0" eb="2">
      <t>カチク</t>
    </rPh>
    <phoneticPr fontId="1"/>
  </si>
  <si>
    <t>頭数</t>
    <rPh sb="0" eb="2">
      <t>トウスウ</t>
    </rPh>
    <phoneticPr fontId="1"/>
  </si>
  <si>
    <t>整理番号</t>
    <rPh sb="0" eb="2">
      <t>セイリ</t>
    </rPh>
    <rPh sb="2" eb="4">
      <t>バンゴウ</t>
    </rPh>
    <phoneticPr fontId="1"/>
  </si>
  <si>
    <t>入力例</t>
    <rPh sb="0" eb="2">
      <t>ニュウリョク</t>
    </rPh>
    <rPh sb="2" eb="3">
      <t>レイ</t>
    </rPh>
    <phoneticPr fontId="1"/>
  </si>
  <si>
    <t>作物</t>
    <rPh sb="0" eb="2">
      <t>サクモツ</t>
    </rPh>
    <phoneticPr fontId="1"/>
  </si>
  <si>
    <t>作物名</t>
    <rPh sb="0" eb="2">
      <t>サクモツ</t>
    </rPh>
    <rPh sb="2" eb="3">
      <t>メイ</t>
    </rPh>
    <phoneticPr fontId="1"/>
  </si>
  <si>
    <t>基準量</t>
    <rPh sb="0" eb="2">
      <t>キジュン</t>
    </rPh>
    <rPh sb="2" eb="3">
      <t>リョウ</t>
    </rPh>
    <phoneticPr fontId="1"/>
  </si>
  <si>
    <t>A1</t>
    <phoneticPr fontId="12"/>
  </si>
  <si>
    <t>移植ﾀｲﾌﾟ</t>
    <rPh sb="0" eb="2">
      <t>イショク</t>
    </rPh>
    <phoneticPr fontId="1"/>
  </si>
  <si>
    <t>非移植ﾀｲﾌﾟ</t>
    <rPh sb="0" eb="1">
      <t>ヒ</t>
    </rPh>
    <rPh sb="1" eb="3">
      <t>イショク</t>
    </rPh>
    <phoneticPr fontId="1"/>
  </si>
  <si>
    <t>草地更新（採草利用）</t>
    <rPh sb="0" eb="2">
      <t>ソウチ</t>
    </rPh>
    <rPh sb="2" eb="4">
      <t>コウシン</t>
    </rPh>
    <rPh sb="5" eb="7">
      <t>サイソウ</t>
    </rPh>
    <rPh sb="7" eb="9">
      <t>リヨウ</t>
    </rPh>
    <phoneticPr fontId="1"/>
  </si>
  <si>
    <t>草地更新（放牧利用）</t>
    <rPh sb="0" eb="2">
      <t>ソウチ</t>
    </rPh>
    <rPh sb="2" eb="4">
      <t>コウシン</t>
    </rPh>
    <rPh sb="5" eb="7">
      <t>ホウボク</t>
    </rPh>
    <rPh sb="7" eb="9">
      <t>リヨウ</t>
    </rPh>
    <phoneticPr fontId="1"/>
  </si>
  <si>
    <t>乾燥ﾀｲﾌﾟ（2回刈り）</t>
    <rPh sb="0" eb="2">
      <t>カンソウ</t>
    </rPh>
    <rPh sb="8" eb="9">
      <t>カイ</t>
    </rPh>
    <rPh sb="9" eb="10">
      <t>カ</t>
    </rPh>
    <phoneticPr fontId="1"/>
  </si>
  <si>
    <t>ﾃﾞﾝﾄｺｰﾝ（一般栽培）</t>
    <rPh sb="8" eb="10">
      <t>イッパン</t>
    </rPh>
    <rPh sb="10" eb="12">
      <t>サイバイ</t>
    </rPh>
    <phoneticPr fontId="1"/>
  </si>
  <si>
    <t>ﾃﾞﾝﾄｺｰﾝ（ﾏﾙﾁ栽培）</t>
    <rPh sb="11" eb="13">
      <t>サイバイ</t>
    </rPh>
    <phoneticPr fontId="1"/>
  </si>
  <si>
    <t>花き</t>
    <rPh sb="0" eb="1">
      <t>カ</t>
    </rPh>
    <phoneticPr fontId="1"/>
  </si>
  <si>
    <t>C14</t>
  </si>
  <si>
    <t>C15</t>
  </si>
  <si>
    <t>C16</t>
  </si>
  <si>
    <t>C17</t>
  </si>
  <si>
    <t>C18</t>
  </si>
  <si>
    <t>チェーン式2条</t>
    <rPh sb="4" eb="5">
      <t>シキ</t>
    </rPh>
    <rPh sb="6" eb="7">
      <t>ジョウ</t>
    </rPh>
    <phoneticPr fontId="1"/>
  </si>
  <si>
    <t>C19</t>
  </si>
  <si>
    <t>チェーン式4条</t>
    <rPh sb="4" eb="5">
      <t>シキ</t>
    </rPh>
    <rPh sb="6" eb="7">
      <t>ジョウ</t>
    </rPh>
    <phoneticPr fontId="1"/>
  </si>
  <si>
    <t>C20</t>
  </si>
  <si>
    <t>ロータリー式2条</t>
    <rPh sb="5" eb="6">
      <t>シキ</t>
    </rPh>
    <rPh sb="7" eb="8">
      <t>ジョウ</t>
    </rPh>
    <phoneticPr fontId="1"/>
  </si>
  <si>
    <t>C21</t>
  </si>
  <si>
    <t>ロータリー式4条</t>
    <rPh sb="5" eb="6">
      <t>シキ</t>
    </rPh>
    <rPh sb="7" eb="8">
      <t>ジョウ</t>
    </rPh>
    <phoneticPr fontId="1"/>
  </si>
  <si>
    <t>堆肥散布</t>
    <rPh sb="0" eb="2">
      <t>タイヒ</t>
    </rPh>
    <rPh sb="2" eb="4">
      <t>サンプ</t>
    </rPh>
    <phoneticPr fontId="1"/>
  </si>
  <si>
    <t>田植え</t>
    <rPh sb="0" eb="2">
      <t>タウ</t>
    </rPh>
    <phoneticPr fontId="12"/>
  </si>
  <si>
    <t>乗用田植機</t>
    <rPh sb="0" eb="2">
      <t>ジョウヨウ</t>
    </rPh>
    <rPh sb="2" eb="4">
      <t>タウ</t>
    </rPh>
    <rPh sb="4" eb="5">
      <t>キ</t>
    </rPh>
    <phoneticPr fontId="12"/>
  </si>
  <si>
    <t>10条</t>
    <rPh sb="2" eb="3">
      <t>ジョウ</t>
    </rPh>
    <phoneticPr fontId="1"/>
  </si>
  <si>
    <t>ビート移動･堆積</t>
    <rPh sb="3" eb="5">
      <t>イドウ</t>
    </rPh>
    <rPh sb="6" eb="8">
      <t>タイセキ</t>
    </rPh>
    <phoneticPr fontId="1"/>
  </si>
  <si>
    <t>床土移動</t>
    <rPh sb="0" eb="1">
      <t>ユカ</t>
    </rPh>
    <rPh sb="1" eb="2">
      <t>ツチ</t>
    </rPh>
    <rPh sb="2" eb="4">
      <t>イドウ</t>
    </rPh>
    <phoneticPr fontId="1"/>
  </si>
  <si>
    <t>果樹用</t>
    <rPh sb="0" eb="2">
      <t>カジュ</t>
    </rPh>
    <rPh sb="2" eb="3">
      <t>ヨウ</t>
    </rPh>
    <phoneticPr fontId="1"/>
  </si>
  <si>
    <t>パスチャーハロー</t>
    <phoneticPr fontId="12"/>
  </si>
  <si>
    <t>3.5m</t>
    <phoneticPr fontId="12"/>
  </si>
  <si>
    <t>B1</t>
    <phoneticPr fontId="12"/>
  </si>
  <si>
    <t>360㍑</t>
    <phoneticPr fontId="12"/>
  </si>
  <si>
    <t>480㍑</t>
    <phoneticPr fontId="12"/>
  </si>
  <si>
    <t>200㍑</t>
    <phoneticPr fontId="12"/>
  </si>
  <si>
    <t>かぼちゃ</t>
    <phoneticPr fontId="1"/>
  </si>
  <si>
    <t>ごぼう</t>
    <phoneticPr fontId="1"/>
  </si>
  <si>
    <t>C1</t>
    <phoneticPr fontId="12"/>
  </si>
  <si>
    <t>14"×2</t>
    <phoneticPr fontId="12"/>
  </si>
  <si>
    <t>16"×2</t>
    <phoneticPr fontId="12"/>
  </si>
  <si>
    <t>16"×3　リバーシブル</t>
    <phoneticPr fontId="12"/>
  </si>
  <si>
    <t>18"×2　リバーシブル</t>
    <phoneticPr fontId="12"/>
  </si>
  <si>
    <t>20"×3　リバーシブル</t>
    <phoneticPr fontId="1"/>
  </si>
  <si>
    <t>20"×4　リバーシブル</t>
    <phoneticPr fontId="1"/>
  </si>
  <si>
    <t>サイドドライブ　1.9ｍ</t>
    <phoneticPr fontId="12"/>
  </si>
  <si>
    <t>サイドドライブ　2.4ｍ</t>
    <phoneticPr fontId="12"/>
  </si>
  <si>
    <t>ベッドフォーマー</t>
    <phoneticPr fontId="1"/>
  </si>
  <si>
    <t>セパレーター</t>
    <phoneticPr fontId="1"/>
  </si>
  <si>
    <t>1.5ｍ</t>
    <phoneticPr fontId="12"/>
  </si>
  <si>
    <t>D1</t>
    <phoneticPr fontId="12"/>
  </si>
  <si>
    <t>ディスクハロー</t>
    <phoneticPr fontId="12"/>
  </si>
  <si>
    <t>2.0ｍ</t>
    <phoneticPr fontId="12"/>
  </si>
  <si>
    <t>3.0ｍ</t>
    <phoneticPr fontId="12"/>
  </si>
  <si>
    <t>2.2ｍ、アップカット</t>
    <phoneticPr fontId="12"/>
  </si>
  <si>
    <t>2.5ｍ</t>
    <phoneticPr fontId="12"/>
  </si>
  <si>
    <t>ツースハロー</t>
    <phoneticPr fontId="12"/>
  </si>
  <si>
    <t>ケンブリッジローラ</t>
    <phoneticPr fontId="12"/>
  </si>
  <si>
    <t>1.8ｍ</t>
    <phoneticPr fontId="12"/>
  </si>
  <si>
    <t>2.4ｍ</t>
    <phoneticPr fontId="12"/>
  </si>
  <si>
    <t>2.7ｍ</t>
    <phoneticPr fontId="12"/>
  </si>
  <si>
    <t>E1</t>
    <phoneticPr fontId="12"/>
  </si>
  <si>
    <t>F1</t>
    <phoneticPr fontId="12"/>
  </si>
  <si>
    <t>G1</t>
    <phoneticPr fontId="12"/>
  </si>
  <si>
    <t>H1</t>
    <phoneticPr fontId="12"/>
  </si>
  <si>
    <t>1.6ｍ</t>
    <phoneticPr fontId="12"/>
  </si>
  <si>
    <t>I1</t>
    <phoneticPr fontId="12"/>
  </si>
  <si>
    <t>J1</t>
    <phoneticPr fontId="12"/>
  </si>
  <si>
    <t>マルチ</t>
    <phoneticPr fontId="12"/>
  </si>
  <si>
    <t>K1</t>
    <phoneticPr fontId="12"/>
  </si>
  <si>
    <t>L1</t>
    <phoneticPr fontId="1"/>
  </si>
  <si>
    <t>500㍑</t>
    <phoneticPr fontId="12"/>
  </si>
  <si>
    <t>ビーンカッター</t>
    <phoneticPr fontId="12"/>
  </si>
  <si>
    <t>オフセット</t>
    <phoneticPr fontId="1"/>
  </si>
  <si>
    <t>バックホー</t>
    <phoneticPr fontId="12"/>
  </si>
  <si>
    <t>O1</t>
    <phoneticPr fontId="12"/>
  </si>
  <si>
    <t>茎葉プーラー</t>
    <rPh sb="0" eb="1">
      <t>クキ</t>
    </rPh>
    <rPh sb="1" eb="2">
      <t>ハ</t>
    </rPh>
    <phoneticPr fontId="12"/>
  </si>
  <si>
    <t>P1</t>
    <phoneticPr fontId="12"/>
  </si>
  <si>
    <t>P4</t>
  </si>
  <si>
    <t>ヘイレーキ</t>
    <phoneticPr fontId="12"/>
  </si>
  <si>
    <t>R1</t>
    <phoneticPr fontId="12"/>
  </si>
  <si>
    <t>飼料稲</t>
    <rPh sb="0" eb="2">
      <t>シリョウ</t>
    </rPh>
    <rPh sb="2" eb="3">
      <t>イネ</t>
    </rPh>
    <phoneticPr fontId="1"/>
  </si>
  <si>
    <t>S1</t>
    <phoneticPr fontId="12"/>
  </si>
  <si>
    <t>ストーンクラッシャー</t>
    <phoneticPr fontId="12"/>
  </si>
  <si>
    <t>組合員各位</t>
    <rPh sb="0" eb="3">
      <t>クミアイイン</t>
    </rPh>
    <rPh sb="3" eb="5">
      <t>カクイ</t>
    </rPh>
    <phoneticPr fontId="1"/>
  </si>
  <si>
    <t>免税軽油使用トラクター（エンジン類含む）の再登録について</t>
    <rPh sb="0" eb="2">
      <t>メンゼイ</t>
    </rPh>
    <rPh sb="2" eb="4">
      <t>ケイユ</t>
    </rPh>
    <rPh sb="4" eb="6">
      <t>シヨウ</t>
    </rPh>
    <rPh sb="16" eb="17">
      <t>ルイ</t>
    </rPh>
    <rPh sb="17" eb="18">
      <t>フク</t>
    </rPh>
    <rPh sb="21" eb="24">
      <t>サイトウロク</t>
    </rPh>
    <phoneticPr fontId="1"/>
  </si>
  <si>
    <t>　組合員各位におかれましては、農協事業にご理解、ご協力を頂き厚くお礼申し上げます。</t>
    <rPh sb="1" eb="4">
      <t>クミアイイン</t>
    </rPh>
    <rPh sb="4" eb="6">
      <t>カクイ</t>
    </rPh>
    <rPh sb="15" eb="17">
      <t>ノウキョウ</t>
    </rPh>
    <rPh sb="17" eb="19">
      <t>ジギョウ</t>
    </rPh>
    <rPh sb="21" eb="23">
      <t>リカイ</t>
    </rPh>
    <rPh sb="25" eb="27">
      <t>キョウリョク</t>
    </rPh>
    <rPh sb="28" eb="29">
      <t>イタダ</t>
    </rPh>
    <rPh sb="30" eb="31">
      <t>アツ</t>
    </rPh>
    <rPh sb="33" eb="35">
      <t>レイモウ</t>
    </rPh>
    <rPh sb="36" eb="37">
      <t>ア</t>
    </rPh>
    <phoneticPr fontId="1"/>
  </si>
  <si>
    <t>さて、トラクター（エンジン類）の登録、下記により提出願います。</t>
    <rPh sb="19" eb="21">
      <t>カキ</t>
    </rPh>
    <rPh sb="24" eb="26">
      <t>テイシュツ</t>
    </rPh>
    <rPh sb="26" eb="27">
      <t>ネガ</t>
    </rPh>
    <phoneticPr fontId="1"/>
  </si>
  <si>
    <t>１．</t>
    <phoneticPr fontId="1"/>
  </si>
  <si>
    <t>３．</t>
  </si>
  <si>
    <t>４．</t>
  </si>
  <si>
    <t>５．</t>
  </si>
  <si>
    <t>６．</t>
  </si>
  <si>
    <t>営農集団の場合は、代表者を記入して下さい。</t>
    <rPh sb="0" eb="2">
      <t>エイノウ</t>
    </rPh>
    <rPh sb="2" eb="4">
      <t>シュウダン</t>
    </rPh>
    <rPh sb="5" eb="7">
      <t>バアイ</t>
    </rPh>
    <rPh sb="9" eb="12">
      <t>ダイヒョウシャ</t>
    </rPh>
    <rPh sb="13" eb="15">
      <t>キニュウ</t>
    </rPh>
    <rPh sb="17" eb="18">
      <t>クダ</t>
    </rPh>
    <phoneticPr fontId="1"/>
  </si>
  <si>
    <t>共同の場合は、機械の名義名を記入して下さい。</t>
    <rPh sb="0" eb="2">
      <t>キョウドウ</t>
    </rPh>
    <rPh sb="3" eb="5">
      <t>バアイ</t>
    </rPh>
    <rPh sb="7" eb="9">
      <t>キカイ</t>
    </rPh>
    <rPh sb="10" eb="12">
      <t>メイギ</t>
    </rPh>
    <rPh sb="12" eb="13">
      <t>メイ</t>
    </rPh>
    <rPh sb="14" eb="16">
      <t>キニュウ</t>
    </rPh>
    <rPh sb="18" eb="19">
      <t>クダ</t>
    </rPh>
    <phoneticPr fontId="1"/>
  </si>
  <si>
    <t>ください</t>
    <phoneticPr fontId="1"/>
  </si>
  <si>
    <t>①</t>
    <phoneticPr fontId="1"/>
  </si>
  <si>
    <t>農協控</t>
    <rPh sb="0" eb="2">
      <t>ノウキョウ</t>
    </rPh>
    <rPh sb="2" eb="3">
      <t>ヒカ</t>
    </rPh>
    <phoneticPr fontId="1"/>
  </si>
  <si>
    <t>※</t>
    <phoneticPr fontId="1"/>
  </si>
  <si>
    <t>２．</t>
    <phoneticPr fontId="1"/>
  </si>
  <si>
    <t>前年までの登録済みのトラクター (エンジン類） も記入して下さい。</t>
    <phoneticPr fontId="1"/>
  </si>
  <si>
    <t>免税軽油を使用するトラクター （エンジン類） 等、全て記入して下さい。</t>
    <rPh sb="0" eb="2">
      <t>メンゼイ</t>
    </rPh>
    <rPh sb="2" eb="4">
      <t>ケイユ</t>
    </rPh>
    <rPh sb="5" eb="7">
      <t>シヨウ</t>
    </rPh>
    <rPh sb="20" eb="21">
      <t>ルイ</t>
    </rPh>
    <rPh sb="23" eb="24">
      <t>ナド</t>
    </rPh>
    <rPh sb="25" eb="26">
      <t>スベ</t>
    </rPh>
    <rPh sb="27" eb="29">
      <t>キニュウ</t>
    </rPh>
    <rPh sb="31" eb="32">
      <t>クダ</t>
    </rPh>
    <phoneticPr fontId="1"/>
  </si>
  <si>
    <t>機械整理番号</t>
    <rPh sb="0" eb="2">
      <t>キカイ</t>
    </rPh>
    <rPh sb="2" eb="4">
      <t>セイリ</t>
    </rPh>
    <rPh sb="4" eb="6">
      <t>バンゴウ</t>
    </rPh>
    <phoneticPr fontId="1"/>
  </si>
  <si>
    <t>車　　体　　№</t>
    <rPh sb="0" eb="1">
      <t>クルマ</t>
    </rPh>
    <rPh sb="3" eb="4">
      <t>カラダ</t>
    </rPh>
    <phoneticPr fontId="1"/>
  </si>
  <si>
    <t>名　　　称</t>
    <rPh sb="0" eb="5">
      <t>メイショウ</t>
    </rPh>
    <phoneticPr fontId="1"/>
  </si>
  <si>
    <t>形　式</t>
    <rPh sb="0" eb="3">
      <t>ケイシキ</t>
    </rPh>
    <phoneticPr fontId="1"/>
  </si>
  <si>
    <t>軸馬力</t>
    <rPh sb="0" eb="1">
      <t>ジク</t>
    </rPh>
    <rPh sb="1" eb="3">
      <t>バリキ</t>
    </rPh>
    <phoneticPr fontId="1"/>
  </si>
  <si>
    <t>ﾒｰｶｰ</t>
    <phoneticPr fontId="1"/>
  </si>
  <si>
    <t>トラクター</t>
    <phoneticPr fontId="1"/>
  </si>
  <si>
    <t>クボタ</t>
    <phoneticPr fontId="1"/>
  </si>
  <si>
    <t>M100</t>
    <phoneticPr fontId="1"/>
  </si>
  <si>
    <t>M93-625252</t>
    <phoneticPr fontId="1"/>
  </si>
  <si>
    <t>1000-1</t>
    <phoneticPr fontId="1"/>
  </si>
  <si>
    <t>番</t>
    <rPh sb="0" eb="1">
      <t>バン</t>
    </rPh>
    <phoneticPr fontId="1"/>
  </si>
  <si>
    <t>種</t>
    <rPh sb="0" eb="1">
      <t>シュ</t>
    </rPh>
    <phoneticPr fontId="1"/>
  </si>
  <si>
    <t>摘要</t>
    <rPh sb="0" eb="2">
      <t>テキヨウ</t>
    </rPh>
    <phoneticPr fontId="1"/>
  </si>
  <si>
    <t>名称</t>
    <rPh sb="0" eb="2">
      <t>メイショウ</t>
    </rPh>
    <phoneticPr fontId="1"/>
  </si>
  <si>
    <t>型式</t>
    <rPh sb="0" eb="2">
      <t>カタシキ</t>
    </rPh>
    <phoneticPr fontId="1"/>
  </si>
  <si>
    <t>馬力</t>
    <rPh sb="0" eb="2">
      <t>バリキ</t>
    </rPh>
    <phoneticPr fontId="1"/>
  </si>
  <si>
    <t>構成者名</t>
    <rPh sb="0" eb="3">
      <t>コウセイシャ</t>
    </rPh>
    <rPh sb="3" eb="4">
      <t>メイ</t>
    </rPh>
    <phoneticPr fontId="1"/>
  </si>
  <si>
    <t>〇・×</t>
    <phoneticPr fontId="1"/>
  </si>
  <si>
    <t>女満別町農業協同組合</t>
    <rPh sb="0" eb="10">
      <t>メマンベツチョウノウギョウキョウドウクミアイ</t>
    </rPh>
    <phoneticPr fontId="1"/>
  </si>
  <si>
    <t>資材課　給油係</t>
    <rPh sb="0" eb="3">
      <t>シザイカ</t>
    </rPh>
    <rPh sb="4" eb="6">
      <t>キュウユ</t>
    </rPh>
    <rPh sb="6" eb="7">
      <t>カカリ</t>
    </rPh>
    <phoneticPr fontId="1"/>
  </si>
  <si>
    <t>№</t>
    <phoneticPr fontId="1"/>
  </si>
  <si>
    <t>記</t>
    <rPh sb="0" eb="1">
      <t>キ</t>
    </rPh>
    <phoneticPr fontId="1"/>
  </si>
  <si>
    <t>までに提出して下さい</t>
    <rPh sb="3" eb="5">
      <t>テイシュツ</t>
    </rPh>
    <rPh sb="7" eb="8">
      <t>クダ</t>
    </rPh>
    <phoneticPr fontId="1"/>
  </si>
  <si>
    <t>集団（共同）名</t>
    <rPh sb="0" eb="2">
      <t>シュウダン</t>
    </rPh>
    <rPh sb="3" eb="5">
      <t>キョウドウ</t>
    </rPh>
    <rPh sb="6" eb="7">
      <t>メイ</t>
    </rPh>
    <phoneticPr fontId="1"/>
  </si>
  <si>
    <t>使用者氏名</t>
    <rPh sb="0" eb="3">
      <t>シヨウシャ</t>
    </rPh>
    <rPh sb="3" eb="5">
      <t>シメイ</t>
    </rPh>
    <phoneticPr fontId="1"/>
  </si>
  <si>
    <t>機械整理番号</t>
    <rPh sb="0" eb="1">
      <t>キ</t>
    </rPh>
    <rPh sb="1" eb="2">
      <t>カイ</t>
    </rPh>
    <rPh sb="2" eb="4">
      <t>セイリ</t>
    </rPh>
    <rPh sb="4" eb="6">
      <t>バンゴウ</t>
    </rPh>
    <phoneticPr fontId="1"/>
  </si>
  <si>
    <t>免税軽油</t>
    <rPh sb="0" eb="2">
      <t>メンゼイ</t>
    </rPh>
    <rPh sb="2" eb="4">
      <t>ケイユ</t>
    </rPh>
    <phoneticPr fontId="1"/>
  </si>
  <si>
    <t>用途番号</t>
    <rPh sb="0" eb="2">
      <t>ヨウト</t>
    </rPh>
    <rPh sb="2" eb="4">
      <t>バンゴウ</t>
    </rPh>
    <phoneticPr fontId="1"/>
  </si>
  <si>
    <t>作物番号</t>
    <rPh sb="0" eb="2">
      <t>サクモツ</t>
    </rPh>
    <rPh sb="2" eb="4">
      <t>バンゴウ</t>
    </rPh>
    <phoneticPr fontId="1"/>
  </si>
  <si>
    <t>用途内容</t>
    <rPh sb="0" eb="2">
      <t>ヨウト</t>
    </rPh>
    <rPh sb="2" eb="4">
      <t>ナイヨウ</t>
    </rPh>
    <phoneticPr fontId="1"/>
  </si>
  <si>
    <t>用途　　　番号</t>
    <rPh sb="0" eb="2">
      <t>ヨウト</t>
    </rPh>
    <rPh sb="5" eb="7">
      <t>バンゴウ</t>
    </rPh>
    <phoneticPr fontId="1"/>
  </si>
  <si>
    <t>表２　　計</t>
    <rPh sb="0" eb="1">
      <t>ヒョウ</t>
    </rPh>
    <rPh sb="4" eb="5">
      <t>ケイ</t>
    </rPh>
    <phoneticPr fontId="1"/>
  </si>
  <si>
    <t>コード</t>
    <phoneticPr fontId="1"/>
  </si>
  <si>
    <t>氏　　名</t>
    <rPh sb="0" eb="1">
      <t>シ</t>
    </rPh>
    <rPh sb="3" eb="4">
      <t>メイ</t>
    </rPh>
    <phoneticPr fontId="1"/>
  </si>
  <si>
    <t>　</t>
    <phoneticPr fontId="1"/>
  </si>
  <si>
    <t>使　用　者整理番号</t>
    <rPh sb="0" eb="1">
      <t>シ</t>
    </rPh>
    <rPh sb="2" eb="3">
      <t>ヨウ</t>
    </rPh>
    <rPh sb="4" eb="5">
      <t>シャ</t>
    </rPh>
    <rPh sb="5" eb="7">
      <t>セイリ</t>
    </rPh>
    <rPh sb="7" eb="9">
      <t>バンゴウ</t>
    </rPh>
    <phoneticPr fontId="1"/>
  </si>
  <si>
    <t>春期</t>
    <rPh sb="0" eb="1">
      <t>ハル</t>
    </rPh>
    <rPh sb="1" eb="2">
      <t>キ</t>
    </rPh>
    <phoneticPr fontId="1"/>
  </si>
  <si>
    <t>秋期</t>
    <rPh sb="0" eb="1">
      <t>アキ</t>
    </rPh>
    <rPh sb="1" eb="2">
      <t>キ</t>
    </rPh>
    <phoneticPr fontId="1"/>
  </si>
  <si>
    <t>見込数量計（ｶ）</t>
    <rPh sb="0" eb="2">
      <t>ミコ</t>
    </rPh>
    <rPh sb="2" eb="4">
      <t>スウリョウ</t>
    </rPh>
    <rPh sb="4" eb="5">
      <t>ケイ</t>
    </rPh>
    <phoneticPr fontId="1"/>
  </si>
  <si>
    <t>見込数量計（ﾅ）</t>
    <rPh sb="0" eb="2">
      <t>ミコ</t>
    </rPh>
    <rPh sb="2" eb="4">
      <t>スウリョウ</t>
    </rPh>
    <rPh sb="4" eb="5">
      <t>ケイ</t>
    </rPh>
    <phoneticPr fontId="1"/>
  </si>
  <si>
    <t>機械番号</t>
    <rPh sb="0" eb="2">
      <t>キカイ</t>
    </rPh>
    <rPh sb="2" eb="4">
      <t>バンゴウ</t>
    </rPh>
    <phoneticPr fontId="12"/>
  </si>
  <si>
    <t>-</t>
    <phoneticPr fontId="1"/>
  </si>
  <si>
    <t>（表　　１）</t>
    <rPh sb="1" eb="2">
      <t>ヒョウ</t>
    </rPh>
    <phoneticPr fontId="1"/>
  </si>
  <si>
    <t>（表　　２）</t>
    <rPh sb="1" eb="2">
      <t>ヒョウ</t>
    </rPh>
    <phoneticPr fontId="1"/>
  </si>
  <si>
    <t>免税軽油追加申請について</t>
    <rPh sb="0" eb="2">
      <t>メンゼイ</t>
    </rPh>
    <rPh sb="2" eb="4">
      <t>ケイユ</t>
    </rPh>
    <rPh sb="4" eb="6">
      <t>ツイカ</t>
    </rPh>
    <rPh sb="6" eb="8">
      <t>シンセイ</t>
    </rPh>
    <phoneticPr fontId="1"/>
  </si>
  <si>
    <t>免税軽油申込書</t>
    <rPh sb="0" eb="2">
      <t>メンゼイ</t>
    </rPh>
    <rPh sb="2" eb="4">
      <t>ケイユ</t>
    </rPh>
    <rPh sb="4" eb="6">
      <t>モウシコミ</t>
    </rPh>
    <rPh sb="6" eb="7">
      <t>ショ</t>
    </rPh>
    <phoneticPr fontId="1"/>
  </si>
  <si>
    <t>２．</t>
  </si>
  <si>
    <t>７．</t>
  </si>
  <si>
    <t>免税軽油追加申請は、免税軽油の在庫が無くなる頃に下の提出書類を用意し申請して下さい。</t>
    <rPh sb="0" eb="2">
      <t>メンゼイ</t>
    </rPh>
    <rPh sb="2" eb="4">
      <t>ケイユ</t>
    </rPh>
    <rPh sb="4" eb="6">
      <t>ツイカ</t>
    </rPh>
    <rPh sb="6" eb="8">
      <t>シンセイ</t>
    </rPh>
    <rPh sb="10" eb="12">
      <t>メンゼイ</t>
    </rPh>
    <rPh sb="12" eb="14">
      <t>ケイユ</t>
    </rPh>
    <rPh sb="15" eb="17">
      <t>ザイコ</t>
    </rPh>
    <rPh sb="18" eb="19">
      <t>ナ</t>
    </rPh>
    <rPh sb="22" eb="23">
      <t>コロ</t>
    </rPh>
    <rPh sb="24" eb="25">
      <t>シタ</t>
    </rPh>
    <rPh sb="26" eb="28">
      <t>テイシュツ</t>
    </rPh>
    <rPh sb="28" eb="30">
      <t>ショルイ</t>
    </rPh>
    <rPh sb="31" eb="33">
      <t>ヨウイ</t>
    </rPh>
    <rPh sb="34" eb="36">
      <t>シンセイ</t>
    </rPh>
    <rPh sb="38" eb="39">
      <t>クダ</t>
    </rPh>
    <phoneticPr fontId="1"/>
  </si>
  <si>
    <t>提出書類：免税軽油使用状況記録表（申請月の前月迄）・免税軽油申込書。</t>
    <rPh sb="0" eb="2">
      <t>テイシュツ</t>
    </rPh>
    <rPh sb="2" eb="4">
      <t>ショルイ</t>
    </rPh>
    <rPh sb="5" eb="7">
      <t>メンゼイ</t>
    </rPh>
    <rPh sb="7" eb="9">
      <t>ケイユ</t>
    </rPh>
    <rPh sb="9" eb="11">
      <t>シヨウ</t>
    </rPh>
    <rPh sb="11" eb="13">
      <t>ジョウキョウ</t>
    </rPh>
    <rPh sb="13" eb="16">
      <t>キロクヒョウ</t>
    </rPh>
    <rPh sb="17" eb="19">
      <t>シンセイ</t>
    </rPh>
    <rPh sb="19" eb="20">
      <t>ツキ</t>
    </rPh>
    <rPh sb="21" eb="23">
      <t>ゼンゲツ</t>
    </rPh>
    <rPh sb="23" eb="24">
      <t>マデ</t>
    </rPh>
    <rPh sb="26" eb="28">
      <t>メンゼイ</t>
    </rPh>
    <rPh sb="28" eb="30">
      <t>ケイユ</t>
    </rPh>
    <rPh sb="30" eb="32">
      <t>モウシコミ</t>
    </rPh>
    <rPh sb="32" eb="33">
      <t>ショ</t>
    </rPh>
    <phoneticPr fontId="1"/>
  </si>
  <si>
    <t>免税軽油申込書の入力方法</t>
    <rPh sb="0" eb="2">
      <t>メンゼイ</t>
    </rPh>
    <rPh sb="2" eb="4">
      <t>ケイユ</t>
    </rPh>
    <rPh sb="4" eb="5">
      <t>サル</t>
    </rPh>
    <rPh sb="5" eb="6">
      <t>コミ</t>
    </rPh>
    <rPh sb="6" eb="7">
      <t>ショ</t>
    </rPh>
    <rPh sb="8" eb="10">
      <t>ニュウリョク</t>
    </rPh>
    <rPh sb="10" eb="12">
      <t>ホウホウ</t>
    </rPh>
    <phoneticPr fontId="1"/>
  </si>
  <si>
    <t>※営農計画の作付面積と同様</t>
    <rPh sb="1" eb="3">
      <t>エイノウ</t>
    </rPh>
    <rPh sb="3" eb="5">
      <t>ケイカク</t>
    </rPh>
    <rPh sb="6" eb="8">
      <t>サクツケ</t>
    </rPh>
    <rPh sb="8" eb="10">
      <t>メンセキ</t>
    </rPh>
    <rPh sb="11" eb="13">
      <t>ドウヨウ</t>
    </rPh>
    <phoneticPr fontId="1"/>
  </si>
  <si>
    <t>４．</t>
    <phoneticPr fontId="1"/>
  </si>
  <si>
    <t>用途内容表</t>
    <rPh sb="0" eb="2">
      <t>ヨウト</t>
    </rPh>
    <rPh sb="2" eb="4">
      <t>ナイヨウ</t>
    </rPh>
    <rPh sb="4" eb="5">
      <t>ヒョウ</t>
    </rPh>
    <phoneticPr fontId="1"/>
  </si>
  <si>
    <t>用途番号欄（ｵﾚﾝｼﾞ色）は用途内容表（右側）から選んで入力する。</t>
    <rPh sb="0" eb="2">
      <t>ヨウト</t>
    </rPh>
    <rPh sb="2" eb="4">
      <t>バンゴウ</t>
    </rPh>
    <rPh sb="4" eb="5">
      <t>ラン</t>
    </rPh>
    <rPh sb="11" eb="12">
      <t>イロ</t>
    </rPh>
    <rPh sb="14" eb="16">
      <t>ヨウト</t>
    </rPh>
    <rPh sb="16" eb="18">
      <t>ナイヨウ</t>
    </rPh>
    <rPh sb="18" eb="19">
      <t>ヒョウ</t>
    </rPh>
    <rPh sb="20" eb="22">
      <t>ミギガワ</t>
    </rPh>
    <rPh sb="25" eb="26">
      <t>エラ</t>
    </rPh>
    <rPh sb="28" eb="30">
      <t>ニュウリョク</t>
    </rPh>
    <phoneticPr fontId="1"/>
  </si>
  <si>
    <t>機械整理番号が同じでも用途毎に入力する。</t>
    <rPh sb="7" eb="8">
      <t>オナ</t>
    </rPh>
    <rPh sb="11" eb="13">
      <t>ヨウト</t>
    </rPh>
    <rPh sb="13" eb="14">
      <t>ゴト</t>
    </rPh>
    <rPh sb="15" eb="17">
      <t>ニュウリョク</t>
    </rPh>
    <phoneticPr fontId="1"/>
  </si>
  <si>
    <t>(自己所有以外の土地も含む）を入力する。</t>
    <phoneticPr fontId="1"/>
  </si>
  <si>
    <r>
      <t>作業機械番号は、基準消費量（イ）に含まれる機械番号の他に使用する機械番号を</t>
    </r>
    <r>
      <rPr>
        <sz val="11"/>
        <rFont val="HGS創英角ﾎﾟｯﾌﾟ体"/>
        <family val="3"/>
        <charset val="128"/>
      </rPr>
      <t>増の欄</t>
    </r>
    <r>
      <rPr>
        <sz val="11"/>
        <rFont val="ＭＳ Ｐゴシック"/>
        <family val="3"/>
        <charset val="128"/>
      </rPr>
      <t>に、</t>
    </r>
    <rPh sb="0" eb="2">
      <t>サギョウ</t>
    </rPh>
    <rPh sb="2" eb="4">
      <t>キカイ</t>
    </rPh>
    <rPh sb="4" eb="6">
      <t>バンゴウ</t>
    </rPh>
    <rPh sb="8" eb="10">
      <t>キジュン</t>
    </rPh>
    <rPh sb="10" eb="13">
      <t>ショウヒリョウ</t>
    </rPh>
    <rPh sb="17" eb="18">
      <t>フク</t>
    </rPh>
    <rPh sb="21" eb="23">
      <t>キカイ</t>
    </rPh>
    <rPh sb="23" eb="25">
      <t>バンゴウ</t>
    </rPh>
    <rPh sb="26" eb="27">
      <t>ホカ</t>
    </rPh>
    <rPh sb="28" eb="30">
      <t>シヨウ</t>
    </rPh>
    <rPh sb="32" eb="34">
      <t>キカイ</t>
    </rPh>
    <rPh sb="34" eb="36">
      <t>バンゴウ</t>
    </rPh>
    <rPh sb="37" eb="38">
      <t>ゾウ</t>
    </rPh>
    <rPh sb="39" eb="40">
      <t>ラン</t>
    </rPh>
    <phoneticPr fontId="1"/>
  </si>
  <si>
    <r>
      <t>使用しない機械番号を</t>
    </r>
    <r>
      <rPr>
        <sz val="11"/>
        <rFont val="HGS創英角ﾎﾟｯﾌﾟ体"/>
        <family val="3"/>
        <charset val="128"/>
      </rPr>
      <t>減の欄</t>
    </r>
    <r>
      <rPr>
        <sz val="11"/>
        <rFont val="ＭＳ Ｐゴシック"/>
        <family val="3"/>
        <charset val="128"/>
      </rPr>
      <t>に入力する。</t>
    </r>
    <phoneticPr fontId="1"/>
  </si>
  <si>
    <r>
      <t>堆肥切り返し・糞尿処理・飼料給付等は、</t>
    </r>
    <r>
      <rPr>
        <sz val="11"/>
        <rFont val="HGS創英角ﾎﾟｯﾌﾟ体"/>
        <family val="3"/>
        <charset val="128"/>
      </rPr>
      <t>使用見込日数</t>
    </r>
    <r>
      <rPr>
        <sz val="11"/>
        <rFont val="ＭＳ Ｐゴシック"/>
        <family val="3"/>
        <charset val="128"/>
      </rPr>
      <t>と</t>
    </r>
    <r>
      <rPr>
        <b/>
        <sz val="11"/>
        <rFont val="HGS創英角ﾎﾟｯﾌﾟ体"/>
        <family val="3"/>
        <charset val="128"/>
      </rPr>
      <t>１日の使用見込時間</t>
    </r>
    <r>
      <rPr>
        <sz val="11"/>
        <rFont val="ＭＳ Ｐゴシック"/>
        <family val="3"/>
        <charset val="128"/>
      </rPr>
      <t>と</t>
    </r>
    <r>
      <rPr>
        <b/>
        <sz val="11"/>
        <rFont val="HGS創英角ﾎﾟｯﾌﾟ体"/>
        <family val="3"/>
        <charset val="128"/>
      </rPr>
      <t>1時間</t>
    </r>
    <rPh sb="0" eb="2">
      <t>タイヒ</t>
    </rPh>
    <rPh sb="2" eb="5">
      <t>キリカエ</t>
    </rPh>
    <rPh sb="7" eb="9">
      <t>フンニョウ</t>
    </rPh>
    <rPh sb="9" eb="11">
      <t>ショリ</t>
    </rPh>
    <rPh sb="12" eb="14">
      <t>シリョウ</t>
    </rPh>
    <rPh sb="14" eb="16">
      <t>キュウフ</t>
    </rPh>
    <rPh sb="16" eb="17">
      <t>ナド</t>
    </rPh>
    <rPh sb="19" eb="21">
      <t>シヨウ</t>
    </rPh>
    <rPh sb="21" eb="23">
      <t>ミコ</t>
    </rPh>
    <rPh sb="23" eb="25">
      <t>ニッスウ</t>
    </rPh>
    <rPh sb="26" eb="28">
      <t>イチニチ</t>
    </rPh>
    <rPh sb="29" eb="31">
      <t>シヨウ</t>
    </rPh>
    <rPh sb="31" eb="33">
      <t>ミコミ</t>
    </rPh>
    <rPh sb="33" eb="35">
      <t>ジカン</t>
    </rPh>
    <rPh sb="37" eb="39">
      <t>ジカン</t>
    </rPh>
    <phoneticPr fontId="1"/>
  </si>
  <si>
    <r>
      <rPr>
        <sz val="11"/>
        <rFont val="HGS創英角ﾎﾟｯﾌﾟ体"/>
        <family val="3"/>
        <charset val="128"/>
      </rPr>
      <t>あたりの消費量</t>
    </r>
    <r>
      <rPr>
        <sz val="11"/>
        <rFont val="ＭＳ Ｐゴシック"/>
        <family val="3"/>
        <charset val="128"/>
      </rPr>
      <t>を入力する。</t>
    </r>
    <phoneticPr fontId="1"/>
  </si>
  <si>
    <t>※黄色とｵﾚﾝｼﾞ色のセルだけ入力出来ます。</t>
    <rPh sb="1" eb="3">
      <t>キイロ</t>
    </rPh>
    <rPh sb="9" eb="10">
      <t>イロ</t>
    </rPh>
    <rPh sb="15" eb="17">
      <t>ニュウリョク</t>
    </rPh>
    <rPh sb="17" eb="19">
      <t>デキ</t>
    </rPh>
    <phoneticPr fontId="1"/>
  </si>
  <si>
    <t>※黄色は入力出来ます。</t>
    <rPh sb="1" eb="3">
      <t>キイロ</t>
    </rPh>
    <rPh sb="4" eb="6">
      <t>ニュウリョク</t>
    </rPh>
    <rPh sb="6" eb="8">
      <t>デキ</t>
    </rPh>
    <phoneticPr fontId="1"/>
  </si>
  <si>
    <t>特例のポート・レンチャー等については実際行なう場合のみ作付面積と消費基準量を入力する。</t>
    <rPh sb="0" eb="2">
      <t>トクレイ</t>
    </rPh>
    <rPh sb="12" eb="13">
      <t>ナド</t>
    </rPh>
    <rPh sb="18" eb="20">
      <t>ジッサイ</t>
    </rPh>
    <rPh sb="20" eb="21">
      <t>オコ</t>
    </rPh>
    <rPh sb="23" eb="24">
      <t>バ</t>
    </rPh>
    <rPh sb="24" eb="25">
      <t>ア</t>
    </rPh>
    <rPh sb="27" eb="29">
      <t>サクツケ</t>
    </rPh>
    <rPh sb="29" eb="31">
      <t>メンセキ</t>
    </rPh>
    <rPh sb="32" eb="34">
      <t>ショウヒ</t>
    </rPh>
    <rPh sb="34" eb="36">
      <t>キジュン</t>
    </rPh>
    <rPh sb="36" eb="37">
      <t>リョウ</t>
    </rPh>
    <rPh sb="38" eb="40">
      <t>ニュウリョク</t>
    </rPh>
    <phoneticPr fontId="1"/>
  </si>
  <si>
    <t>５．</t>
    <phoneticPr fontId="1"/>
  </si>
  <si>
    <t>※登録している機会を入力し</t>
    <rPh sb="1" eb="3">
      <t>トウロク</t>
    </rPh>
    <rPh sb="7" eb="9">
      <t>キカイ</t>
    </rPh>
    <rPh sb="10" eb="12">
      <t>ニュウリョク</t>
    </rPh>
    <phoneticPr fontId="1"/>
  </si>
  <si>
    <r>
      <t>注意：機械番号は</t>
    </r>
    <r>
      <rPr>
        <b/>
        <sz val="11"/>
        <rFont val="HGS創英角ﾎﾟｯﾌﾟ体"/>
        <family val="3"/>
        <charset val="128"/>
      </rPr>
      <t>半角</t>
    </r>
    <r>
      <rPr>
        <sz val="11"/>
        <rFont val="ＭＳ Ｐゴシック"/>
        <family val="3"/>
        <charset val="128"/>
      </rPr>
      <t>で入力する。　（例）</t>
    </r>
    <r>
      <rPr>
        <b/>
        <sz val="11"/>
        <rFont val="ＭＳ Ｐゴシック"/>
        <family val="3"/>
        <charset val="128"/>
      </rPr>
      <t>a1</t>
    </r>
    <r>
      <rPr>
        <sz val="11"/>
        <rFont val="ＭＳ Ｐゴシック"/>
        <family val="3"/>
        <charset val="128"/>
      </rPr>
      <t>か</t>
    </r>
    <r>
      <rPr>
        <b/>
        <sz val="11"/>
        <rFont val="ＭＳ Ｐゴシック"/>
        <family val="3"/>
        <charset val="128"/>
      </rPr>
      <t>A1</t>
    </r>
    <r>
      <rPr>
        <sz val="11"/>
        <rFont val="ＭＳ Ｐゴシック"/>
        <family val="3"/>
        <charset val="128"/>
      </rPr>
      <t>どちらでも大丈夫です。</t>
    </r>
    <rPh sb="0" eb="2">
      <t>チュウイ</t>
    </rPh>
    <rPh sb="3" eb="5">
      <t>キカイ</t>
    </rPh>
    <rPh sb="5" eb="7">
      <t>バンゴウ</t>
    </rPh>
    <rPh sb="8" eb="10">
      <t>ハンカク</t>
    </rPh>
    <rPh sb="11" eb="13">
      <t>ニュウリョク</t>
    </rPh>
    <rPh sb="18" eb="19">
      <t>レイ</t>
    </rPh>
    <rPh sb="30" eb="33">
      <t>ダイジョウブ</t>
    </rPh>
    <phoneticPr fontId="1"/>
  </si>
  <si>
    <t>作業機械番号</t>
    <rPh sb="0" eb="2">
      <t>サギョウ</t>
    </rPh>
    <rPh sb="2" eb="4">
      <t>キカイ</t>
    </rPh>
    <rPh sb="4" eb="6">
      <t>バンゴウ</t>
    </rPh>
    <phoneticPr fontId="1"/>
  </si>
  <si>
    <t>令和〇〇年作付予定面積(ア)欄は､今年4月1日より今年11月30日までに耕作する実面積</t>
    <rPh sb="0" eb="2">
      <t>レイワ</t>
    </rPh>
    <rPh sb="4" eb="5">
      <t>ネン</t>
    </rPh>
    <rPh sb="5" eb="6">
      <t>サク</t>
    </rPh>
    <rPh sb="6" eb="7">
      <t>ツ</t>
    </rPh>
    <rPh sb="7" eb="9">
      <t>ヨテイ</t>
    </rPh>
    <rPh sb="9" eb="11">
      <t>メンセキ</t>
    </rPh>
    <rPh sb="14" eb="15">
      <t>ラン</t>
    </rPh>
    <rPh sb="17" eb="19">
      <t>コトシ</t>
    </rPh>
    <rPh sb="19" eb="20">
      <t>ヘイネン</t>
    </rPh>
    <rPh sb="20" eb="21">
      <t>ガツ</t>
    </rPh>
    <rPh sb="22" eb="23">
      <t>ニチ</t>
    </rPh>
    <rPh sb="25" eb="27">
      <t>コトシ</t>
    </rPh>
    <rPh sb="27" eb="28">
      <t>ヘイネン</t>
    </rPh>
    <rPh sb="29" eb="30">
      <t>ガツ</t>
    </rPh>
    <rPh sb="32" eb="33">
      <t>ニチ</t>
    </rPh>
    <rPh sb="36" eb="38">
      <t>コウサク</t>
    </rPh>
    <rPh sb="40" eb="41">
      <t>ジツ</t>
    </rPh>
    <rPh sb="41" eb="43">
      <t>メンセキ</t>
    </rPh>
    <phoneticPr fontId="1"/>
  </si>
  <si>
    <t>秋蒔小麦については令和〇〇年作付予定面積(来年収穫）を忘れないで入力する。</t>
    <rPh sb="0" eb="1">
      <t>アキ</t>
    </rPh>
    <rPh sb="1" eb="2">
      <t>マ</t>
    </rPh>
    <rPh sb="2" eb="4">
      <t>コムギ</t>
    </rPh>
    <rPh sb="9" eb="11">
      <t>レイワ</t>
    </rPh>
    <rPh sb="13" eb="14">
      <t>ネン</t>
    </rPh>
    <rPh sb="14" eb="16">
      <t>サクツケ</t>
    </rPh>
    <rPh sb="16" eb="18">
      <t>ヨテイ</t>
    </rPh>
    <rPh sb="18" eb="20">
      <t>メンセキ</t>
    </rPh>
    <rPh sb="21" eb="23">
      <t>ライネン</t>
    </rPh>
    <rPh sb="22" eb="23">
      <t>ネン</t>
    </rPh>
    <rPh sb="23" eb="25">
      <t>シュウカク</t>
    </rPh>
    <rPh sb="27" eb="28">
      <t>ワス</t>
    </rPh>
    <rPh sb="32" eb="34">
      <t>ニュウリョク</t>
    </rPh>
    <phoneticPr fontId="1"/>
  </si>
  <si>
    <t>堆肥積込・移動</t>
    <rPh sb="0" eb="2">
      <t>タイヒ</t>
    </rPh>
    <rPh sb="2" eb="4">
      <t>ツミコミ</t>
    </rPh>
    <rPh sb="5" eb="7">
      <t>イドウ</t>
    </rPh>
    <phoneticPr fontId="1"/>
  </si>
  <si>
    <t>堆肥鶏糞切返</t>
    <rPh sb="0" eb="2">
      <t>タイヒ</t>
    </rPh>
    <rPh sb="2" eb="4">
      <t>ケイフン</t>
    </rPh>
    <rPh sb="4" eb="5">
      <t>キ</t>
    </rPh>
    <rPh sb="5" eb="6">
      <t>カエ</t>
    </rPh>
    <phoneticPr fontId="1"/>
  </si>
  <si>
    <t>鶏卵積込</t>
    <rPh sb="0" eb="2">
      <t>ケイラン</t>
    </rPh>
    <rPh sb="2" eb="3">
      <t>ツ</t>
    </rPh>
    <rPh sb="3" eb="4">
      <t>コ</t>
    </rPh>
    <phoneticPr fontId="1"/>
  </si>
  <si>
    <t>鶏糞処理</t>
    <rPh sb="0" eb="2">
      <t>ケイフン</t>
    </rPh>
    <rPh sb="2" eb="4">
      <t>ショリ</t>
    </rPh>
    <phoneticPr fontId="1"/>
  </si>
  <si>
    <t>ストンピッカー</t>
    <phoneticPr fontId="1"/>
  </si>
  <si>
    <t>鶏卵移動・積込</t>
    <rPh sb="0" eb="2">
      <t>ケイラン</t>
    </rPh>
    <rPh sb="2" eb="4">
      <t>イドウ</t>
    </rPh>
    <rPh sb="5" eb="6">
      <t>ツ</t>
    </rPh>
    <rPh sb="6" eb="7">
      <t>コ</t>
    </rPh>
    <phoneticPr fontId="1"/>
  </si>
  <si>
    <t>ポートレンチャー</t>
    <phoneticPr fontId="1"/>
  </si>
  <si>
    <t>ロータリートレンチャー</t>
    <phoneticPr fontId="1"/>
  </si>
  <si>
    <t>人参収穫</t>
    <rPh sb="0" eb="2">
      <t>ニンジン</t>
    </rPh>
    <rPh sb="2" eb="4">
      <t>シュウカク</t>
    </rPh>
    <phoneticPr fontId="1"/>
  </si>
  <si>
    <t>心破</t>
    <rPh sb="0" eb="1">
      <t>ココロ</t>
    </rPh>
    <rPh sb="1" eb="2">
      <t>ヤブ</t>
    </rPh>
    <phoneticPr fontId="1"/>
  </si>
  <si>
    <t>麦ロール</t>
    <rPh sb="0" eb="1">
      <t>ムギ</t>
    </rPh>
    <phoneticPr fontId="1"/>
  </si>
  <si>
    <t>肥料配合・移動</t>
    <rPh sb="0" eb="2">
      <t>ヒリョウ</t>
    </rPh>
    <rPh sb="2" eb="4">
      <t>ハイゴウ</t>
    </rPh>
    <rPh sb="5" eb="7">
      <t>イドウ</t>
    </rPh>
    <phoneticPr fontId="1"/>
  </si>
  <si>
    <t>コンテナ・肥料移動</t>
    <rPh sb="5" eb="7">
      <t>ヒリョウ</t>
    </rPh>
    <rPh sb="7" eb="9">
      <t>イドウ</t>
    </rPh>
    <phoneticPr fontId="1"/>
  </si>
  <si>
    <t>タッパー</t>
    <phoneticPr fontId="1"/>
  </si>
  <si>
    <t>ビートハーベスター</t>
    <phoneticPr fontId="1"/>
  </si>
  <si>
    <t>レーザーレベラー</t>
    <phoneticPr fontId="1"/>
  </si>
  <si>
    <t>ビート収穫</t>
    <rPh sb="3" eb="5">
      <t>シュウカク</t>
    </rPh>
    <phoneticPr fontId="1"/>
  </si>
  <si>
    <t>耕起</t>
    <rPh sb="0" eb="2">
      <t>コウキ</t>
    </rPh>
    <phoneticPr fontId="1"/>
  </si>
  <si>
    <t>籾ロール</t>
    <rPh sb="0" eb="1">
      <t>モミ</t>
    </rPh>
    <phoneticPr fontId="1"/>
  </si>
  <si>
    <t>石礫除去</t>
    <rPh sb="0" eb="1">
      <t>イシ</t>
    </rPh>
    <rPh sb="1" eb="2">
      <t>ツブテ</t>
    </rPh>
    <rPh sb="2" eb="4">
      <t>ジョキョ</t>
    </rPh>
    <phoneticPr fontId="1"/>
  </si>
  <si>
    <t>灌水</t>
    <rPh sb="0" eb="2">
      <t>カンスイ</t>
    </rPh>
    <phoneticPr fontId="1"/>
  </si>
  <si>
    <t>牽引式ﾛｰﾙﾍﾞｰﾗ</t>
    <rPh sb="0" eb="2">
      <t>ケンイン</t>
    </rPh>
    <rPh sb="2" eb="3">
      <t>シキ</t>
    </rPh>
    <phoneticPr fontId="1"/>
  </si>
  <si>
    <t>自走式ﾛｰﾙﾍﾞｰﾗ</t>
    <rPh sb="0" eb="2">
      <t>ジソウ</t>
    </rPh>
    <rPh sb="2" eb="3">
      <t>シキ</t>
    </rPh>
    <phoneticPr fontId="1"/>
  </si>
  <si>
    <t>休閑ﾀｲﾌﾟ（とうもろこし、ひまわり）</t>
    <rPh sb="0" eb="2">
      <t>キュウカン</t>
    </rPh>
    <phoneticPr fontId="1"/>
  </si>
  <si>
    <t>あと作ﾀｲﾌﾟ</t>
    <rPh sb="2" eb="3">
      <t>サク</t>
    </rPh>
    <phoneticPr fontId="1"/>
  </si>
  <si>
    <t>A11</t>
    <phoneticPr fontId="1"/>
  </si>
  <si>
    <t>A12</t>
    <phoneticPr fontId="1"/>
  </si>
  <si>
    <t>スラリローリー</t>
    <phoneticPr fontId="12"/>
  </si>
  <si>
    <t>マニュアスプレッダー</t>
    <phoneticPr fontId="12"/>
  </si>
  <si>
    <t>スラリスプレッダー</t>
    <phoneticPr fontId="12"/>
  </si>
  <si>
    <t>バキュームカー、5,000㍑</t>
    <phoneticPr fontId="12"/>
  </si>
  <si>
    <t>バキュームカー、2,500㍑</t>
    <phoneticPr fontId="12"/>
  </si>
  <si>
    <t>縦軸ビータ１０t</t>
    <rPh sb="0" eb="2">
      <t>タテジク</t>
    </rPh>
    <phoneticPr fontId="12"/>
  </si>
  <si>
    <t>横軸ビータ１.５t</t>
    <rPh sb="0" eb="2">
      <t>ヨコジク</t>
    </rPh>
    <phoneticPr fontId="12"/>
  </si>
  <si>
    <t>B9</t>
    <phoneticPr fontId="1"/>
  </si>
  <si>
    <t>B10</t>
    <phoneticPr fontId="1"/>
  </si>
  <si>
    <t>B11</t>
    <phoneticPr fontId="1"/>
  </si>
  <si>
    <t>B12</t>
    <phoneticPr fontId="1"/>
  </si>
  <si>
    <t>B13</t>
    <phoneticPr fontId="1"/>
  </si>
  <si>
    <t>水田用栽培管理ビークル</t>
    <rPh sb="0" eb="2">
      <t>スイデン</t>
    </rPh>
    <rPh sb="2" eb="3">
      <t>ヨウ</t>
    </rPh>
    <rPh sb="3" eb="5">
      <t>サイバイ</t>
    </rPh>
    <rPh sb="5" eb="7">
      <t>カンリ</t>
    </rPh>
    <phoneticPr fontId="12"/>
  </si>
  <si>
    <t>ブロードキャスター</t>
    <phoneticPr fontId="12"/>
  </si>
  <si>
    <t>2,400㍑、2スピンナー・けん引式(粒状肥料)</t>
    <rPh sb="16" eb="17">
      <t>ヒ</t>
    </rPh>
    <rPh sb="17" eb="18">
      <t>シキ</t>
    </rPh>
    <rPh sb="19" eb="20">
      <t>ツブ</t>
    </rPh>
    <rPh sb="21" eb="23">
      <t>ヒリョウ</t>
    </rPh>
    <phoneticPr fontId="12"/>
  </si>
  <si>
    <t>1,500㍑、2スピンナー・直装式（粒状肥料）</t>
    <rPh sb="14" eb="15">
      <t>チョク</t>
    </rPh>
    <rPh sb="15" eb="16">
      <t>ソウ</t>
    </rPh>
    <rPh sb="16" eb="17">
      <t>シキ</t>
    </rPh>
    <rPh sb="18" eb="19">
      <t>ツブ</t>
    </rPh>
    <rPh sb="20" eb="22">
      <t>ヒリョウ</t>
    </rPh>
    <phoneticPr fontId="12"/>
  </si>
  <si>
    <t>1,200㍑、2スピンナー・直装式（粒状肥料）</t>
    <rPh sb="14" eb="15">
      <t>チョク</t>
    </rPh>
    <rPh sb="15" eb="16">
      <t>ソウ</t>
    </rPh>
    <rPh sb="16" eb="17">
      <t>シキ</t>
    </rPh>
    <rPh sb="18" eb="19">
      <t>ツブ</t>
    </rPh>
    <rPh sb="20" eb="22">
      <t>ヒリョウ</t>
    </rPh>
    <phoneticPr fontId="12"/>
  </si>
  <si>
    <t>800㍑、1スピンナー・直装式（粒状肥料）</t>
    <rPh sb="12" eb="13">
      <t>チョク</t>
    </rPh>
    <rPh sb="13" eb="14">
      <t>ソウ</t>
    </rPh>
    <rPh sb="14" eb="15">
      <t>シキ</t>
    </rPh>
    <rPh sb="16" eb="17">
      <t>ツブ</t>
    </rPh>
    <rPh sb="17" eb="18">
      <t>ジョウ</t>
    </rPh>
    <rPh sb="18" eb="20">
      <t>ヒリョウ</t>
    </rPh>
    <phoneticPr fontId="12"/>
  </si>
  <si>
    <t>600㍑、1スピンナー・直装式（粒状肥料）</t>
    <rPh sb="12" eb="13">
      <t>チョク</t>
    </rPh>
    <rPh sb="13" eb="14">
      <t>ソウ</t>
    </rPh>
    <rPh sb="14" eb="15">
      <t>シキ</t>
    </rPh>
    <rPh sb="16" eb="17">
      <t>ツブ</t>
    </rPh>
    <rPh sb="17" eb="18">
      <t>ジョウ</t>
    </rPh>
    <rPh sb="18" eb="20">
      <t>ヒリョウ</t>
    </rPh>
    <phoneticPr fontId="12"/>
  </si>
  <si>
    <t>600㍑、スパウト</t>
    <phoneticPr fontId="12"/>
  </si>
  <si>
    <t>1,100㍑</t>
    <phoneticPr fontId="12"/>
  </si>
  <si>
    <t>800㍑</t>
    <phoneticPr fontId="12"/>
  </si>
  <si>
    <t>240㍑</t>
    <phoneticPr fontId="12"/>
  </si>
  <si>
    <t>ライムソアー</t>
    <phoneticPr fontId="12"/>
  </si>
  <si>
    <t>C22</t>
  </si>
  <si>
    <t>C23</t>
  </si>
  <si>
    <t>C24</t>
  </si>
  <si>
    <t>C25</t>
    <phoneticPr fontId="1"/>
  </si>
  <si>
    <t>ごぼう
（長いも）</t>
    <rPh sb="5" eb="6">
      <t>ナガ</t>
    </rPh>
    <phoneticPr fontId="1"/>
  </si>
  <si>
    <t>ボトムプラウ</t>
    <phoneticPr fontId="12"/>
  </si>
  <si>
    <t>トレンチャー</t>
    <phoneticPr fontId="12"/>
  </si>
  <si>
    <t>チゼルプラウ</t>
    <phoneticPr fontId="1"/>
  </si>
  <si>
    <t>ロータリー</t>
    <phoneticPr fontId="12"/>
  </si>
  <si>
    <t>深耕ロータリー</t>
    <rPh sb="0" eb="2">
      <t>シンコウ</t>
    </rPh>
    <phoneticPr fontId="12"/>
  </si>
  <si>
    <t>チェーン式1条</t>
    <rPh sb="4" eb="5">
      <t>シキ</t>
    </rPh>
    <rPh sb="6" eb="7">
      <t>ジョウ</t>
    </rPh>
    <phoneticPr fontId="1"/>
  </si>
  <si>
    <t>3.0ｍ</t>
    <phoneticPr fontId="1"/>
  </si>
  <si>
    <t>サイドドライブ　1.5ｍ（苗床用）</t>
    <rPh sb="13" eb="14">
      <t>ナエ</t>
    </rPh>
    <rPh sb="14" eb="15">
      <t>ユカ</t>
    </rPh>
    <rPh sb="15" eb="16">
      <t>ヨウ</t>
    </rPh>
    <phoneticPr fontId="12"/>
  </si>
  <si>
    <t>11本爪・砕土ローラ付</t>
    <rPh sb="2" eb="3">
      <t>ホン</t>
    </rPh>
    <rPh sb="3" eb="4">
      <t>ツメ</t>
    </rPh>
    <rPh sb="5" eb="6">
      <t>クダ</t>
    </rPh>
    <rPh sb="6" eb="7">
      <t>ド</t>
    </rPh>
    <rPh sb="10" eb="11">
      <t>ツキ</t>
    </rPh>
    <phoneticPr fontId="12"/>
  </si>
  <si>
    <t>9本爪・砕土ローラ付</t>
    <rPh sb="1" eb="2">
      <t>ホン</t>
    </rPh>
    <rPh sb="2" eb="3">
      <t>ツメ</t>
    </rPh>
    <rPh sb="4" eb="5">
      <t>クダ</t>
    </rPh>
    <rPh sb="5" eb="6">
      <t>ド</t>
    </rPh>
    <rPh sb="9" eb="10">
      <t>ツキ</t>
    </rPh>
    <phoneticPr fontId="12"/>
  </si>
  <si>
    <t>16"×3</t>
    <phoneticPr fontId="12"/>
  </si>
  <si>
    <t>D16</t>
  </si>
  <si>
    <t>D17</t>
  </si>
  <si>
    <t>D18</t>
  </si>
  <si>
    <t>D19</t>
  </si>
  <si>
    <t>D20</t>
  </si>
  <si>
    <t>D21</t>
  </si>
  <si>
    <t>鎮圧ローラー</t>
    <rPh sb="0" eb="2">
      <t>チンアツ</t>
    </rPh>
    <phoneticPr fontId="12"/>
  </si>
  <si>
    <t>平滑ローラー</t>
    <rPh sb="0" eb="2">
      <t>ヘイカツ</t>
    </rPh>
    <phoneticPr fontId="12"/>
  </si>
  <si>
    <t>カルチパッカー（Ｋ型ローラ）</t>
    <rPh sb="9" eb="10">
      <t>ガタ</t>
    </rPh>
    <phoneticPr fontId="12"/>
  </si>
  <si>
    <t>スプリングハロー</t>
    <phoneticPr fontId="1"/>
  </si>
  <si>
    <t>パワーハロー</t>
    <phoneticPr fontId="1"/>
  </si>
  <si>
    <t>18×20</t>
    <phoneticPr fontId="12"/>
  </si>
  <si>
    <t>3.1ｍ</t>
    <phoneticPr fontId="12"/>
  </si>
  <si>
    <t>6.0ｍ</t>
    <phoneticPr fontId="12"/>
  </si>
  <si>
    <t>3.4ｍ</t>
    <phoneticPr fontId="12"/>
  </si>
  <si>
    <t>縦軸回転式、3.5ｍ</t>
    <rPh sb="0" eb="1">
      <t>タテ</t>
    </rPh>
    <rPh sb="1" eb="2">
      <t>ジク</t>
    </rPh>
    <rPh sb="2" eb="4">
      <t>カイテン</t>
    </rPh>
    <rPh sb="4" eb="5">
      <t>シキ</t>
    </rPh>
    <phoneticPr fontId="12"/>
  </si>
  <si>
    <t>縦軸回転式、2.5ｍ</t>
    <rPh sb="0" eb="1">
      <t>タテ</t>
    </rPh>
    <rPh sb="1" eb="2">
      <t>ジク</t>
    </rPh>
    <rPh sb="2" eb="4">
      <t>カイテン</t>
    </rPh>
    <rPh sb="4" eb="5">
      <t>シキ</t>
    </rPh>
    <phoneticPr fontId="12"/>
  </si>
  <si>
    <t>3.6ｍ</t>
    <phoneticPr fontId="12"/>
  </si>
  <si>
    <t>24×24</t>
    <phoneticPr fontId="12"/>
  </si>
  <si>
    <t>20×28</t>
    <phoneticPr fontId="12"/>
  </si>
  <si>
    <t>20×24</t>
    <phoneticPr fontId="12"/>
  </si>
  <si>
    <t>E4</t>
  </si>
  <si>
    <t>E5</t>
  </si>
  <si>
    <t>ロータリ型4.1ｍ</t>
    <rPh sb="4" eb="5">
      <t>カタ</t>
    </rPh>
    <phoneticPr fontId="12"/>
  </si>
  <si>
    <t>ロータリ型5.1ｍ</t>
    <rPh sb="4" eb="5">
      <t>カタ</t>
    </rPh>
    <phoneticPr fontId="12"/>
  </si>
  <si>
    <t>8条</t>
    <rPh sb="1" eb="2">
      <t>ジョウ</t>
    </rPh>
    <phoneticPr fontId="12"/>
  </si>
  <si>
    <t>G4</t>
  </si>
  <si>
    <t>G5</t>
  </si>
  <si>
    <t>G6</t>
  </si>
  <si>
    <t>G7</t>
  </si>
  <si>
    <t>G8</t>
  </si>
  <si>
    <t>G9</t>
  </si>
  <si>
    <t>テープシーダー</t>
    <phoneticPr fontId="1"/>
  </si>
  <si>
    <t>2条</t>
    <rPh sb="1" eb="2">
      <t>ジョウ</t>
    </rPh>
    <phoneticPr fontId="1"/>
  </si>
  <si>
    <t>4条</t>
    <rPh sb="1" eb="2">
      <t>ジョウ</t>
    </rPh>
    <phoneticPr fontId="1"/>
  </si>
  <si>
    <t>真空播種機</t>
    <rPh sb="0" eb="2">
      <t>シンクウ</t>
    </rPh>
    <rPh sb="2" eb="4">
      <t>ハシュ</t>
    </rPh>
    <rPh sb="4" eb="5">
      <t>キ</t>
    </rPh>
    <phoneticPr fontId="1"/>
  </si>
  <si>
    <t>総合施肥播種機</t>
    <rPh sb="0" eb="2">
      <t>ソウゴウ</t>
    </rPh>
    <rPh sb="2" eb="4">
      <t>セヒ</t>
    </rPh>
    <rPh sb="4" eb="6">
      <t>ハシュ</t>
    </rPh>
    <rPh sb="6" eb="7">
      <t>キ</t>
    </rPh>
    <phoneticPr fontId="1"/>
  </si>
  <si>
    <t>3条、加工用スイートコーン</t>
    <rPh sb="1" eb="2">
      <t>ジョウ</t>
    </rPh>
    <rPh sb="3" eb="6">
      <t>カコウヨウ</t>
    </rPh>
    <phoneticPr fontId="1"/>
  </si>
  <si>
    <t>グレンドリル</t>
    <phoneticPr fontId="1"/>
  </si>
  <si>
    <t>湛水直播用播種機</t>
    <rPh sb="0" eb="2">
      <t>タンスイ</t>
    </rPh>
    <rPh sb="2" eb="5">
      <t>ジカマキヨウ</t>
    </rPh>
    <rPh sb="5" eb="7">
      <t>ハシュ</t>
    </rPh>
    <rPh sb="7" eb="8">
      <t>キ</t>
    </rPh>
    <phoneticPr fontId="1"/>
  </si>
  <si>
    <t>アッパーロータ、カルチパッカー付き</t>
    <rPh sb="15" eb="16">
      <t>ツ</t>
    </rPh>
    <phoneticPr fontId="1"/>
  </si>
  <si>
    <t>乾田直播用播種機</t>
    <rPh sb="0" eb="1">
      <t>カワ</t>
    </rPh>
    <rPh sb="1" eb="2">
      <t>タ</t>
    </rPh>
    <rPh sb="2" eb="3">
      <t>チョク</t>
    </rPh>
    <rPh sb="4" eb="5">
      <t>ヨウ</t>
    </rPh>
    <rPh sb="5" eb="7">
      <t>ハシュ</t>
    </rPh>
    <rPh sb="7" eb="8">
      <t>キ</t>
    </rPh>
    <phoneticPr fontId="1"/>
  </si>
  <si>
    <t>野菜用播種機</t>
    <rPh sb="0" eb="2">
      <t>ヤサイ</t>
    </rPh>
    <rPh sb="2" eb="3">
      <t>ヨウ</t>
    </rPh>
    <rPh sb="3" eb="5">
      <t>ハシュ</t>
    </rPh>
    <rPh sb="5" eb="6">
      <t>キ</t>
    </rPh>
    <phoneticPr fontId="1"/>
  </si>
  <si>
    <t>ロール式</t>
    <rPh sb="3" eb="4">
      <t>シキ</t>
    </rPh>
    <phoneticPr fontId="1"/>
  </si>
  <si>
    <t>GA1</t>
    <phoneticPr fontId="1"/>
  </si>
  <si>
    <t>高畦マルチングシーダー</t>
    <rPh sb="0" eb="1">
      <t>タカ</t>
    </rPh>
    <rPh sb="1" eb="2">
      <t>ケイ</t>
    </rPh>
    <phoneticPr fontId="1"/>
  </si>
  <si>
    <t>G10</t>
    <phoneticPr fontId="1"/>
  </si>
  <si>
    <t>G11</t>
  </si>
  <si>
    <t>G12</t>
  </si>
  <si>
    <t>G13</t>
  </si>
  <si>
    <t>G14</t>
  </si>
  <si>
    <t>G15</t>
  </si>
  <si>
    <t>G16</t>
  </si>
  <si>
    <t>G17</t>
  </si>
  <si>
    <t>2条（乗用手植え式、寄せ畦）</t>
    <rPh sb="1" eb="2">
      <t>ジョウ</t>
    </rPh>
    <rPh sb="3" eb="5">
      <t>ジョウヨウ</t>
    </rPh>
    <rPh sb="5" eb="7">
      <t>テウ</t>
    </rPh>
    <rPh sb="8" eb="9">
      <t>シキ</t>
    </rPh>
    <rPh sb="10" eb="11">
      <t>ヨ</t>
    </rPh>
    <rPh sb="12" eb="13">
      <t>ケイ</t>
    </rPh>
    <phoneticPr fontId="1"/>
  </si>
  <si>
    <t>ロータリー後部装着</t>
    <rPh sb="5" eb="7">
      <t>コウブ</t>
    </rPh>
    <rPh sb="7" eb="9">
      <t>ソウチャク</t>
    </rPh>
    <phoneticPr fontId="1"/>
  </si>
  <si>
    <t>作業幅2.8ｍ</t>
    <rPh sb="0" eb="2">
      <t>サギョウ</t>
    </rPh>
    <rPh sb="2" eb="3">
      <t>ハバ</t>
    </rPh>
    <phoneticPr fontId="1"/>
  </si>
  <si>
    <t>ポテトプランター</t>
    <phoneticPr fontId="12"/>
  </si>
  <si>
    <t>長いもプランター</t>
    <rPh sb="0" eb="1">
      <t>ナガ</t>
    </rPh>
    <phoneticPr fontId="1"/>
  </si>
  <si>
    <t>マルチングシーダー</t>
    <phoneticPr fontId="1"/>
  </si>
  <si>
    <t>グラスシーダー</t>
    <phoneticPr fontId="1"/>
  </si>
  <si>
    <t>GB1</t>
    <phoneticPr fontId="1"/>
  </si>
  <si>
    <t>GB2</t>
    <phoneticPr fontId="1"/>
  </si>
  <si>
    <t>飼料用
とうもろこし</t>
    <rPh sb="0" eb="3">
      <t>シリョウヨウ</t>
    </rPh>
    <phoneticPr fontId="1"/>
  </si>
  <si>
    <t>簡易耕栽培用播種機</t>
    <rPh sb="0" eb="2">
      <t>カンイ</t>
    </rPh>
    <rPh sb="2" eb="3">
      <t>タガヤ</t>
    </rPh>
    <rPh sb="3" eb="5">
      <t>サイバイ</t>
    </rPh>
    <rPh sb="5" eb="6">
      <t>ヨウ</t>
    </rPh>
    <rPh sb="6" eb="8">
      <t>ハシュ</t>
    </rPh>
    <rPh sb="8" eb="9">
      <t>キ</t>
    </rPh>
    <phoneticPr fontId="1"/>
  </si>
  <si>
    <t>4条、播種、マルチ被覆、除草剤散布</t>
    <rPh sb="1" eb="2">
      <t>ジョウ</t>
    </rPh>
    <rPh sb="3" eb="5">
      <t>ハシュ</t>
    </rPh>
    <rPh sb="9" eb="11">
      <t>ヒフク</t>
    </rPh>
    <rPh sb="12" eb="15">
      <t>ジョソウザイ</t>
    </rPh>
    <rPh sb="15" eb="17">
      <t>サンプ</t>
    </rPh>
    <phoneticPr fontId="1"/>
  </si>
  <si>
    <t>GC1</t>
    <phoneticPr fontId="1"/>
  </si>
  <si>
    <t>牧草</t>
    <rPh sb="0" eb="2">
      <t>ボクソウ</t>
    </rPh>
    <phoneticPr fontId="1"/>
  </si>
  <si>
    <t>作溝播種機</t>
    <rPh sb="0" eb="1">
      <t>ツク</t>
    </rPh>
    <rPh sb="1" eb="2">
      <t>ミゾ</t>
    </rPh>
    <rPh sb="2" eb="4">
      <t>ハシュ</t>
    </rPh>
    <rPh sb="4" eb="5">
      <t>キ</t>
    </rPh>
    <phoneticPr fontId="1"/>
  </si>
  <si>
    <t>簡易更新用</t>
    <rPh sb="0" eb="2">
      <t>カンイ</t>
    </rPh>
    <rPh sb="2" eb="4">
      <t>コウシン</t>
    </rPh>
    <rPh sb="4" eb="5">
      <t>ヨウ</t>
    </rPh>
    <phoneticPr fontId="1"/>
  </si>
  <si>
    <t>G18</t>
    <phoneticPr fontId="1"/>
  </si>
  <si>
    <t>作条施肥機</t>
    <rPh sb="0" eb="1">
      <t>サク</t>
    </rPh>
    <rPh sb="1" eb="2">
      <t>ジョウ</t>
    </rPh>
    <rPh sb="2" eb="4">
      <t>セヒ</t>
    </rPh>
    <rPh sb="4" eb="5">
      <t>キ</t>
    </rPh>
    <phoneticPr fontId="1"/>
  </si>
  <si>
    <t>全自動2条</t>
    <rPh sb="0" eb="3">
      <t>ゼンジドウ</t>
    </rPh>
    <rPh sb="4" eb="5">
      <t>ジョウ</t>
    </rPh>
    <phoneticPr fontId="12"/>
  </si>
  <si>
    <t>半自動4条</t>
    <rPh sb="0" eb="1">
      <t>ハン</t>
    </rPh>
    <rPh sb="1" eb="3">
      <t>ジドウ</t>
    </rPh>
    <rPh sb="4" eb="5">
      <t>ジョウ</t>
    </rPh>
    <phoneticPr fontId="12"/>
  </si>
  <si>
    <t>全自動4条</t>
    <rPh sb="0" eb="3">
      <t>ゼンジドウ</t>
    </rPh>
    <rPh sb="4" eb="5">
      <t>ジョウ</t>
    </rPh>
    <phoneticPr fontId="12"/>
  </si>
  <si>
    <t>マルチャー</t>
    <phoneticPr fontId="12"/>
  </si>
  <si>
    <t>平畦ロータリー</t>
    <rPh sb="0" eb="1">
      <t>ヘイ</t>
    </rPh>
    <phoneticPr fontId="12"/>
  </si>
  <si>
    <t>カルチベーター</t>
    <phoneticPr fontId="12"/>
  </si>
  <si>
    <t>ロータリーカルチベータ―</t>
    <phoneticPr fontId="12"/>
  </si>
  <si>
    <t>施肥カルチベータ―</t>
    <rPh sb="0" eb="2">
      <t>セヒ</t>
    </rPh>
    <phoneticPr fontId="1"/>
  </si>
  <si>
    <t>4条</t>
    <rPh sb="1" eb="2">
      <t>ジョウ</t>
    </rPh>
    <phoneticPr fontId="12"/>
  </si>
  <si>
    <t>4条施肥機付き</t>
    <rPh sb="1" eb="2">
      <t>ジョウ</t>
    </rPh>
    <rPh sb="2" eb="4">
      <t>セヒ</t>
    </rPh>
    <rPh sb="4" eb="5">
      <t>キ</t>
    </rPh>
    <rPh sb="5" eb="6">
      <t>ツ</t>
    </rPh>
    <phoneticPr fontId="12"/>
  </si>
  <si>
    <t>JA1</t>
    <phoneticPr fontId="1"/>
  </si>
  <si>
    <t>JA2</t>
  </si>
  <si>
    <t>JB1</t>
    <phoneticPr fontId="1"/>
  </si>
  <si>
    <t>大根</t>
    <rPh sb="0" eb="2">
      <t>ダイコン</t>
    </rPh>
    <phoneticPr fontId="1"/>
  </si>
  <si>
    <t>フレール型</t>
    <rPh sb="4" eb="5">
      <t>ガタ</t>
    </rPh>
    <phoneticPr fontId="1"/>
  </si>
  <si>
    <t>カルチベータ―</t>
    <phoneticPr fontId="1"/>
  </si>
  <si>
    <t>ロータリーカルチベータ―</t>
    <phoneticPr fontId="1"/>
  </si>
  <si>
    <t>モア</t>
    <phoneticPr fontId="1"/>
  </si>
  <si>
    <t>2条</t>
    <rPh sb="1" eb="2">
      <t>ジョウ</t>
    </rPh>
    <phoneticPr fontId="12"/>
  </si>
  <si>
    <t>L5</t>
  </si>
  <si>
    <t>L6</t>
  </si>
  <si>
    <t>L7</t>
  </si>
  <si>
    <t>L8</t>
  </si>
  <si>
    <t>L9</t>
  </si>
  <si>
    <t>L10</t>
  </si>
  <si>
    <t>L11</t>
  </si>
  <si>
    <t>L12</t>
  </si>
  <si>
    <t>L13</t>
  </si>
  <si>
    <t>L14</t>
  </si>
  <si>
    <t>L15</t>
  </si>
  <si>
    <t>L16</t>
  </si>
  <si>
    <t>L17</t>
  </si>
  <si>
    <t>ミスト機</t>
    <rPh sb="3" eb="4">
      <t>キ</t>
    </rPh>
    <phoneticPr fontId="1"/>
  </si>
  <si>
    <t>水田用栽培管理ビークル</t>
    <rPh sb="0" eb="2">
      <t>スイデン</t>
    </rPh>
    <rPh sb="2" eb="3">
      <t>ヨウ</t>
    </rPh>
    <rPh sb="3" eb="5">
      <t>サイバイ</t>
    </rPh>
    <rPh sb="5" eb="7">
      <t>カンリ</t>
    </rPh>
    <phoneticPr fontId="1"/>
  </si>
  <si>
    <t>動力噴霧機</t>
    <rPh sb="0" eb="2">
      <t>ドウリョク</t>
    </rPh>
    <rPh sb="2" eb="3">
      <t>フン</t>
    </rPh>
    <rPh sb="3" eb="4">
      <t>キリ</t>
    </rPh>
    <rPh sb="4" eb="5">
      <t>キ</t>
    </rPh>
    <phoneticPr fontId="1"/>
  </si>
  <si>
    <t>ブームスプレーヤー</t>
    <phoneticPr fontId="1"/>
  </si>
  <si>
    <t>乗用管理機</t>
    <rPh sb="0" eb="2">
      <t>ジョウヨウ</t>
    </rPh>
    <rPh sb="2" eb="4">
      <t>カンリ</t>
    </rPh>
    <rPh sb="4" eb="5">
      <t>キ</t>
    </rPh>
    <phoneticPr fontId="1"/>
  </si>
  <si>
    <t>スピードスプレーヤー</t>
    <phoneticPr fontId="1"/>
  </si>
  <si>
    <t>粉・液用</t>
    <rPh sb="0" eb="1">
      <t>コナ</t>
    </rPh>
    <rPh sb="2" eb="3">
      <t>エキ</t>
    </rPh>
    <rPh sb="3" eb="4">
      <t>ヨウ</t>
    </rPh>
    <phoneticPr fontId="12"/>
  </si>
  <si>
    <t>7.5ｍ</t>
    <phoneticPr fontId="12"/>
  </si>
  <si>
    <t>背負型多口ホース</t>
    <rPh sb="0" eb="2">
      <t>セオイ</t>
    </rPh>
    <rPh sb="2" eb="3">
      <t>ガタ</t>
    </rPh>
    <rPh sb="3" eb="4">
      <t>タ</t>
    </rPh>
    <rPh sb="4" eb="5">
      <t>グチ</t>
    </rPh>
    <phoneticPr fontId="12"/>
  </si>
  <si>
    <t>可搬式</t>
    <rPh sb="0" eb="2">
      <t>カハン</t>
    </rPh>
    <rPh sb="2" eb="3">
      <t>シキ</t>
    </rPh>
    <phoneticPr fontId="1"/>
  </si>
  <si>
    <t>800㍑（高所散布）</t>
    <rPh sb="5" eb="7">
      <t>コウショ</t>
    </rPh>
    <rPh sb="7" eb="9">
      <t>サンプ</t>
    </rPh>
    <phoneticPr fontId="12"/>
  </si>
  <si>
    <t>1,200㍑</t>
    <phoneticPr fontId="12"/>
  </si>
  <si>
    <t>1,500㍑</t>
    <phoneticPr fontId="12"/>
  </si>
  <si>
    <t>タンク容量900㍑</t>
    <rPh sb="3" eb="5">
      <t>ヨウリョウ</t>
    </rPh>
    <phoneticPr fontId="12"/>
  </si>
  <si>
    <t>500㍑/15PS</t>
    <phoneticPr fontId="12"/>
  </si>
  <si>
    <t>500㍑/25PS</t>
    <phoneticPr fontId="1"/>
  </si>
  <si>
    <t>600㍑/30PS</t>
    <phoneticPr fontId="1"/>
  </si>
  <si>
    <t>1,000㍑/45PS</t>
    <phoneticPr fontId="12"/>
  </si>
  <si>
    <t>MA1</t>
    <phoneticPr fontId="12"/>
  </si>
  <si>
    <t>MA2</t>
  </si>
  <si>
    <t>MA3</t>
  </si>
  <si>
    <t>MA4</t>
  </si>
  <si>
    <t>MA5</t>
  </si>
  <si>
    <t>MA6</t>
  </si>
  <si>
    <t>MA7</t>
  </si>
  <si>
    <t>汎用コンバイン</t>
    <rPh sb="1" eb="2">
      <t>ヨウ</t>
    </rPh>
    <phoneticPr fontId="12"/>
  </si>
  <si>
    <t>刈幅2.1ｍ</t>
    <rPh sb="0" eb="1">
      <t>カリ</t>
    </rPh>
    <rPh sb="1" eb="2">
      <t>ハバ</t>
    </rPh>
    <phoneticPr fontId="12"/>
  </si>
  <si>
    <t>MB1</t>
    <phoneticPr fontId="1"/>
  </si>
  <si>
    <t>MB2</t>
  </si>
  <si>
    <t>MB3</t>
  </si>
  <si>
    <t>MB4</t>
  </si>
  <si>
    <t>小麦</t>
    <rPh sb="0" eb="2">
      <t>コムギ</t>
    </rPh>
    <phoneticPr fontId="1"/>
  </si>
  <si>
    <t>刈幅5.4ｍ</t>
    <rPh sb="0" eb="1">
      <t>カリ</t>
    </rPh>
    <rPh sb="1" eb="2">
      <t>ハバ</t>
    </rPh>
    <phoneticPr fontId="12"/>
  </si>
  <si>
    <t>MC1</t>
    <phoneticPr fontId="1"/>
  </si>
  <si>
    <t>大豆</t>
    <rPh sb="0" eb="2">
      <t>ダイズ</t>
    </rPh>
    <phoneticPr fontId="1"/>
  </si>
  <si>
    <t>MD1</t>
    <phoneticPr fontId="1"/>
  </si>
  <si>
    <t>ME1</t>
    <phoneticPr fontId="1"/>
  </si>
  <si>
    <t>豆用コンバイン</t>
    <rPh sb="0" eb="1">
      <t>マメ</t>
    </rPh>
    <rPh sb="1" eb="2">
      <t>ヨウ</t>
    </rPh>
    <phoneticPr fontId="12"/>
  </si>
  <si>
    <t>MF1</t>
    <phoneticPr fontId="1"/>
  </si>
  <si>
    <t>豆類</t>
    <rPh sb="0" eb="2">
      <t>マメルイ</t>
    </rPh>
    <phoneticPr fontId="1"/>
  </si>
  <si>
    <t>ビーンスレッシャー</t>
    <phoneticPr fontId="12"/>
  </si>
  <si>
    <t>ピックアップタイプ</t>
    <phoneticPr fontId="12"/>
  </si>
  <si>
    <t>MG1</t>
    <phoneticPr fontId="1"/>
  </si>
  <si>
    <t>MG2</t>
  </si>
  <si>
    <t>MG3</t>
  </si>
  <si>
    <t>MG4</t>
  </si>
  <si>
    <t>ポテトディガー</t>
    <phoneticPr fontId="12"/>
  </si>
  <si>
    <t>ポテトハーベスター</t>
    <phoneticPr fontId="12"/>
  </si>
  <si>
    <t>半直装式</t>
    <rPh sb="0" eb="1">
      <t>ハン</t>
    </rPh>
    <rPh sb="1" eb="2">
      <t>チョク</t>
    </rPh>
    <rPh sb="2" eb="3">
      <t>ソウ</t>
    </rPh>
    <rPh sb="3" eb="4">
      <t>シキ</t>
    </rPh>
    <phoneticPr fontId="12"/>
  </si>
  <si>
    <t>けん引式（食用・加工用）</t>
    <rPh sb="2" eb="3">
      <t>イン</t>
    </rPh>
    <rPh sb="3" eb="4">
      <t>シキ</t>
    </rPh>
    <rPh sb="5" eb="7">
      <t>ショクヨウ</t>
    </rPh>
    <rPh sb="8" eb="11">
      <t>カコウヨウ</t>
    </rPh>
    <phoneticPr fontId="12"/>
  </si>
  <si>
    <t>MH1</t>
    <phoneticPr fontId="1"/>
  </si>
  <si>
    <t>MH2</t>
  </si>
  <si>
    <t>MH3</t>
  </si>
  <si>
    <t>MH4</t>
  </si>
  <si>
    <t>MH5</t>
  </si>
  <si>
    <t>ビートハーベスター</t>
    <phoneticPr fontId="12"/>
  </si>
  <si>
    <t>ビートタッパー</t>
    <phoneticPr fontId="12"/>
  </si>
  <si>
    <t>自走式４条</t>
    <rPh sb="0" eb="3">
      <t>ジソウシキ</t>
    </rPh>
    <rPh sb="4" eb="5">
      <t>ジョウ</t>
    </rPh>
    <phoneticPr fontId="12"/>
  </si>
  <si>
    <t>MI1</t>
    <phoneticPr fontId="1"/>
  </si>
  <si>
    <t>MI2</t>
  </si>
  <si>
    <t>MI3</t>
  </si>
  <si>
    <t>MI4</t>
  </si>
  <si>
    <t>MI5</t>
  </si>
  <si>
    <t>長いもリフター</t>
    <rPh sb="0" eb="1">
      <t>ナガ</t>
    </rPh>
    <phoneticPr fontId="12"/>
  </si>
  <si>
    <t>長いもハーベスター</t>
    <rPh sb="0" eb="1">
      <t>ナガ</t>
    </rPh>
    <phoneticPr fontId="12"/>
  </si>
  <si>
    <t>掘り上げ幅40cm</t>
    <rPh sb="0" eb="1">
      <t>ホ</t>
    </rPh>
    <rPh sb="2" eb="3">
      <t>ア</t>
    </rPh>
    <rPh sb="4" eb="5">
      <t>ハバ</t>
    </rPh>
    <phoneticPr fontId="12"/>
  </si>
  <si>
    <t>１条、両側掘削、リフトコンベヤ付</t>
    <rPh sb="1" eb="2">
      <t>ジョウ</t>
    </rPh>
    <rPh sb="3" eb="5">
      <t>リョウガワ</t>
    </rPh>
    <rPh sb="5" eb="6">
      <t>ホ</t>
    </rPh>
    <rPh sb="6" eb="7">
      <t>ケズ</t>
    </rPh>
    <rPh sb="15" eb="16">
      <t>ツ</t>
    </rPh>
    <phoneticPr fontId="12"/>
  </si>
  <si>
    <t>7０cm幅の掘削バケット</t>
    <rPh sb="4" eb="5">
      <t>ハバ</t>
    </rPh>
    <rPh sb="6" eb="8">
      <t>クッサク</t>
    </rPh>
    <phoneticPr fontId="12"/>
  </si>
  <si>
    <t>MJ1</t>
    <phoneticPr fontId="1"/>
  </si>
  <si>
    <t>MJ2</t>
  </si>
  <si>
    <t>MJ3</t>
  </si>
  <si>
    <t>MJ4</t>
  </si>
  <si>
    <t>MJ5</t>
  </si>
  <si>
    <t>玉葱</t>
    <rPh sb="0" eb="2">
      <t>タマネギ</t>
    </rPh>
    <phoneticPr fontId="1"/>
  </si>
  <si>
    <t>たまねぎディガー</t>
    <phoneticPr fontId="12"/>
  </si>
  <si>
    <t>４条、掘取り・集積</t>
    <rPh sb="1" eb="2">
      <t>ジョウ</t>
    </rPh>
    <rPh sb="3" eb="4">
      <t>ホ</t>
    </rPh>
    <rPh sb="4" eb="5">
      <t>ト</t>
    </rPh>
    <rPh sb="7" eb="9">
      <t>シュウセキ</t>
    </rPh>
    <phoneticPr fontId="12"/>
  </si>
  <si>
    <t>たまねぎピッカー</t>
    <phoneticPr fontId="12"/>
  </si>
  <si>
    <t>８条、無選別</t>
    <rPh sb="1" eb="2">
      <t>ジョウ</t>
    </rPh>
    <rPh sb="3" eb="4">
      <t>ム</t>
    </rPh>
    <rPh sb="4" eb="6">
      <t>センベツ</t>
    </rPh>
    <phoneticPr fontId="12"/>
  </si>
  <si>
    <t>８条、機上選別</t>
    <rPh sb="1" eb="2">
      <t>ジョウ</t>
    </rPh>
    <rPh sb="3" eb="5">
      <t>キジョウ</t>
    </rPh>
    <rPh sb="5" eb="7">
      <t>センベツ</t>
    </rPh>
    <phoneticPr fontId="12"/>
  </si>
  <si>
    <t>MK1</t>
    <phoneticPr fontId="1"/>
  </si>
  <si>
    <t>MK2</t>
  </si>
  <si>
    <t>MK3</t>
  </si>
  <si>
    <t>MK4</t>
  </si>
  <si>
    <t>MK5</t>
  </si>
  <si>
    <t>ごぼう収穫機</t>
    <rPh sb="3" eb="5">
      <t>シュウカク</t>
    </rPh>
    <rPh sb="5" eb="6">
      <t>キ</t>
    </rPh>
    <phoneticPr fontId="12"/>
  </si>
  <si>
    <t>ごぼうリフター</t>
    <phoneticPr fontId="12"/>
  </si>
  <si>
    <t>ごぼうリフター</t>
    <phoneticPr fontId="1"/>
  </si>
  <si>
    <t>ごぼうハーベスター</t>
    <phoneticPr fontId="1"/>
  </si>
  <si>
    <t>１条、ディガー</t>
    <rPh sb="1" eb="2">
      <t>ジョウ</t>
    </rPh>
    <phoneticPr fontId="12"/>
  </si>
  <si>
    <t>１条、抜上、整列</t>
    <rPh sb="1" eb="2">
      <t>ジョウ</t>
    </rPh>
    <rPh sb="3" eb="4">
      <t>ヌ</t>
    </rPh>
    <rPh sb="4" eb="5">
      <t>ウエ</t>
    </rPh>
    <rPh sb="6" eb="8">
      <t>セイレツ</t>
    </rPh>
    <phoneticPr fontId="12"/>
  </si>
  <si>
    <t>１条抜取りコンテナ収納</t>
    <rPh sb="1" eb="2">
      <t>ジョウ</t>
    </rPh>
    <rPh sb="2" eb="3">
      <t>ヌ</t>
    </rPh>
    <rPh sb="3" eb="4">
      <t>ト</t>
    </rPh>
    <rPh sb="9" eb="11">
      <t>シュウノウ</t>
    </rPh>
    <phoneticPr fontId="1"/>
  </si>
  <si>
    <t>ML1</t>
    <phoneticPr fontId="1"/>
  </si>
  <si>
    <t>ML2</t>
  </si>
  <si>
    <t>ML3</t>
  </si>
  <si>
    <t>ML4</t>
  </si>
  <si>
    <t>ML5</t>
  </si>
  <si>
    <t>人参</t>
    <rPh sb="0" eb="2">
      <t>ニンジン</t>
    </rPh>
    <phoneticPr fontId="1"/>
  </si>
  <si>
    <t>人参リフター</t>
    <rPh sb="0" eb="2">
      <t>ニンジン</t>
    </rPh>
    <phoneticPr fontId="1"/>
  </si>
  <si>
    <t>人参ハーベスター</t>
    <rPh sb="0" eb="2">
      <t>ニンジン</t>
    </rPh>
    <phoneticPr fontId="1"/>
  </si>
  <si>
    <t>自走式１条ミニコン</t>
    <rPh sb="0" eb="3">
      <t>ジソウシキ</t>
    </rPh>
    <rPh sb="4" eb="5">
      <t>ジョウ</t>
    </rPh>
    <phoneticPr fontId="1"/>
  </si>
  <si>
    <t>自走式１条フレコンバッグ</t>
    <rPh sb="0" eb="3">
      <t>ジソウシキ</t>
    </rPh>
    <rPh sb="4" eb="5">
      <t>ジョウ</t>
    </rPh>
    <phoneticPr fontId="1"/>
  </si>
  <si>
    <t>自走式１条コンテナ</t>
    <rPh sb="0" eb="3">
      <t>ジソウシキ</t>
    </rPh>
    <rPh sb="4" eb="5">
      <t>ジョウ</t>
    </rPh>
    <phoneticPr fontId="1"/>
  </si>
  <si>
    <t>自走式２条フレコンバッグ</t>
    <rPh sb="0" eb="3">
      <t>ジソウシキ</t>
    </rPh>
    <rPh sb="4" eb="5">
      <t>ジョウ</t>
    </rPh>
    <phoneticPr fontId="1"/>
  </si>
  <si>
    <t>MM1</t>
    <phoneticPr fontId="1"/>
  </si>
  <si>
    <t>MM2</t>
  </si>
  <si>
    <t>大根ハーベスター</t>
    <rPh sb="0" eb="2">
      <t>ダイコン</t>
    </rPh>
    <phoneticPr fontId="1"/>
  </si>
  <si>
    <t>自走式１条、ハーフコンテナ</t>
    <rPh sb="0" eb="3">
      <t>ジソウシキ</t>
    </rPh>
    <rPh sb="4" eb="5">
      <t>ジョウ</t>
    </rPh>
    <phoneticPr fontId="1"/>
  </si>
  <si>
    <t>１条コンテナ</t>
    <rPh sb="1" eb="2">
      <t>ジョウ</t>
    </rPh>
    <phoneticPr fontId="1"/>
  </si>
  <si>
    <t>長ネギ</t>
    <rPh sb="0" eb="1">
      <t>ナガ</t>
    </rPh>
    <phoneticPr fontId="1"/>
  </si>
  <si>
    <t>MN1</t>
    <phoneticPr fontId="1"/>
  </si>
  <si>
    <t>長ネギリフター</t>
    <rPh sb="0" eb="1">
      <t>ナガ</t>
    </rPh>
    <phoneticPr fontId="1"/>
  </si>
  <si>
    <t>１条、抜上</t>
    <rPh sb="1" eb="2">
      <t>ジョウ</t>
    </rPh>
    <rPh sb="3" eb="4">
      <t>ヌ</t>
    </rPh>
    <rPh sb="4" eb="5">
      <t>ウエ</t>
    </rPh>
    <phoneticPr fontId="12"/>
  </si>
  <si>
    <t>MO1</t>
    <phoneticPr fontId="1"/>
  </si>
  <si>
    <t>キャベツ</t>
    <phoneticPr fontId="1"/>
  </si>
  <si>
    <t>キャベツ収穫機</t>
    <rPh sb="4" eb="6">
      <t>シュウカク</t>
    </rPh>
    <rPh sb="6" eb="7">
      <t>キ</t>
    </rPh>
    <phoneticPr fontId="1"/>
  </si>
  <si>
    <t>自走式１条、ハーフコンテナ、加工用</t>
    <rPh sb="0" eb="3">
      <t>ジソウシキ</t>
    </rPh>
    <rPh sb="4" eb="5">
      <t>ジョウ</t>
    </rPh>
    <rPh sb="14" eb="17">
      <t>カコウヨウ</t>
    </rPh>
    <phoneticPr fontId="1"/>
  </si>
  <si>
    <t>MP1</t>
    <phoneticPr fontId="1"/>
  </si>
  <si>
    <t>枝豆
莢いんげん</t>
    <rPh sb="0" eb="2">
      <t>エダマメ</t>
    </rPh>
    <rPh sb="3" eb="4">
      <t>サヤ</t>
    </rPh>
    <phoneticPr fontId="1"/>
  </si>
  <si>
    <t>枝豆収穫機</t>
    <rPh sb="0" eb="2">
      <t>エダマメ</t>
    </rPh>
    <rPh sb="2" eb="4">
      <t>シュウカク</t>
    </rPh>
    <rPh sb="4" eb="5">
      <t>キ</t>
    </rPh>
    <phoneticPr fontId="1"/>
  </si>
  <si>
    <t>半直装１条</t>
    <rPh sb="0" eb="1">
      <t>ハン</t>
    </rPh>
    <rPh sb="1" eb="2">
      <t>チョク</t>
    </rPh>
    <rPh sb="2" eb="3">
      <t>ソウ</t>
    </rPh>
    <rPh sb="4" eb="5">
      <t>ジョウ</t>
    </rPh>
    <phoneticPr fontId="1"/>
  </si>
  <si>
    <t>自走式６条</t>
    <rPh sb="0" eb="3">
      <t>ジソウシキ</t>
    </rPh>
    <rPh sb="4" eb="5">
      <t>ジョウ</t>
    </rPh>
    <phoneticPr fontId="1"/>
  </si>
  <si>
    <t>MQ1</t>
    <phoneticPr fontId="1"/>
  </si>
  <si>
    <t>MQ2</t>
  </si>
  <si>
    <t>スイートコーン</t>
    <phoneticPr fontId="1"/>
  </si>
  <si>
    <t>直装１条</t>
    <rPh sb="0" eb="1">
      <t>チョク</t>
    </rPh>
    <rPh sb="1" eb="2">
      <t>ソウ</t>
    </rPh>
    <rPh sb="3" eb="4">
      <t>ジョウ</t>
    </rPh>
    <phoneticPr fontId="1"/>
  </si>
  <si>
    <t>自走１条、生食用</t>
    <rPh sb="0" eb="2">
      <t>ジソウ</t>
    </rPh>
    <rPh sb="3" eb="4">
      <t>ジョウ</t>
    </rPh>
    <rPh sb="5" eb="8">
      <t>セイショクヨウ</t>
    </rPh>
    <phoneticPr fontId="1"/>
  </si>
  <si>
    <t>自走２条、加工用</t>
    <rPh sb="0" eb="2">
      <t>ジソウ</t>
    </rPh>
    <rPh sb="3" eb="4">
      <t>ジョウ</t>
    </rPh>
    <rPh sb="5" eb="8">
      <t>カコウヨウ</t>
    </rPh>
    <phoneticPr fontId="1"/>
  </si>
  <si>
    <t>スイートコーンハーベスター</t>
    <phoneticPr fontId="1"/>
  </si>
  <si>
    <t>わさび</t>
    <phoneticPr fontId="1"/>
  </si>
  <si>
    <t>MR1</t>
    <phoneticPr fontId="1"/>
  </si>
  <si>
    <t>わさびディガー</t>
    <phoneticPr fontId="1"/>
  </si>
  <si>
    <t>１条</t>
    <rPh sb="1" eb="2">
      <t>ジョウ</t>
    </rPh>
    <phoneticPr fontId="1"/>
  </si>
  <si>
    <t>ゆり根</t>
    <rPh sb="2" eb="3">
      <t>ネ</t>
    </rPh>
    <phoneticPr fontId="1"/>
  </si>
  <si>
    <t>ディガー</t>
    <phoneticPr fontId="1"/>
  </si>
  <si>
    <t>直装式</t>
    <rPh sb="0" eb="1">
      <t>チョク</t>
    </rPh>
    <rPh sb="1" eb="2">
      <t>ソウ</t>
    </rPh>
    <rPh sb="2" eb="3">
      <t>シキ</t>
    </rPh>
    <phoneticPr fontId="1"/>
  </si>
  <si>
    <t>MS1</t>
    <phoneticPr fontId="1"/>
  </si>
  <si>
    <t>MT1</t>
    <phoneticPr fontId="1"/>
  </si>
  <si>
    <t>フォーレージハーベスター</t>
    <phoneticPr fontId="12"/>
  </si>
  <si>
    <t>自走式フォーレージハーベスター</t>
    <rPh sb="0" eb="3">
      <t>ジソウシキ</t>
    </rPh>
    <phoneticPr fontId="12"/>
  </si>
  <si>
    <t>ピックアップ、集草列間隔3.0ｍ</t>
    <rPh sb="7" eb="8">
      <t>アツ</t>
    </rPh>
    <rPh sb="8" eb="9">
      <t>クサ</t>
    </rPh>
    <rPh sb="9" eb="10">
      <t>レツ</t>
    </rPh>
    <rPh sb="10" eb="12">
      <t>カンカク</t>
    </rPh>
    <phoneticPr fontId="12"/>
  </si>
  <si>
    <t>ピックアップ、集草列間隔3.2ｍ</t>
    <rPh sb="7" eb="8">
      <t>アツ</t>
    </rPh>
    <rPh sb="8" eb="9">
      <t>クサ</t>
    </rPh>
    <rPh sb="9" eb="10">
      <t>レツ</t>
    </rPh>
    <rPh sb="10" eb="12">
      <t>カンカク</t>
    </rPh>
    <phoneticPr fontId="12"/>
  </si>
  <si>
    <t>ピックアップ、集草列間隔3.6ｍ</t>
    <rPh sb="7" eb="8">
      <t>アツ</t>
    </rPh>
    <rPh sb="8" eb="9">
      <t>クサ</t>
    </rPh>
    <rPh sb="9" eb="10">
      <t>レツ</t>
    </rPh>
    <rPh sb="10" eb="12">
      <t>カンカク</t>
    </rPh>
    <phoneticPr fontId="12"/>
  </si>
  <si>
    <t>ピックアップ、集草列間隔4.2ｍ</t>
    <rPh sb="7" eb="8">
      <t>アツ</t>
    </rPh>
    <rPh sb="8" eb="9">
      <t>クサ</t>
    </rPh>
    <rPh sb="9" eb="10">
      <t>レツ</t>
    </rPh>
    <rPh sb="10" eb="12">
      <t>カンカク</t>
    </rPh>
    <phoneticPr fontId="12"/>
  </si>
  <si>
    <t>ピックアップ、集草列間隔5.4ｍ</t>
    <rPh sb="7" eb="8">
      <t>アツ</t>
    </rPh>
    <rPh sb="8" eb="9">
      <t>クサ</t>
    </rPh>
    <rPh sb="9" eb="10">
      <t>レツ</t>
    </rPh>
    <rPh sb="10" eb="12">
      <t>カンカク</t>
    </rPh>
    <phoneticPr fontId="12"/>
  </si>
  <si>
    <t>ピックアップ、集草列間隔7.0ｍ</t>
    <rPh sb="7" eb="8">
      <t>アツ</t>
    </rPh>
    <rPh sb="8" eb="9">
      <t>クサ</t>
    </rPh>
    <rPh sb="9" eb="10">
      <t>レツ</t>
    </rPh>
    <rPh sb="10" eb="12">
      <t>カンカク</t>
    </rPh>
    <phoneticPr fontId="12"/>
  </si>
  <si>
    <t>ピックアップ、集草列間隔9.0ｍ</t>
    <rPh sb="7" eb="8">
      <t>アツ</t>
    </rPh>
    <rPh sb="8" eb="9">
      <t>クサ</t>
    </rPh>
    <rPh sb="9" eb="10">
      <t>レツ</t>
    </rPh>
    <rPh sb="10" eb="12">
      <t>カンカク</t>
    </rPh>
    <phoneticPr fontId="12"/>
  </si>
  <si>
    <t>ピックアップ、集草列間隔9.7ｍ</t>
    <rPh sb="7" eb="8">
      <t>アツ</t>
    </rPh>
    <rPh sb="8" eb="9">
      <t>クサ</t>
    </rPh>
    <rPh sb="9" eb="10">
      <t>レツ</t>
    </rPh>
    <rPh sb="10" eb="12">
      <t>カンカク</t>
    </rPh>
    <phoneticPr fontId="12"/>
  </si>
  <si>
    <t>MU1</t>
    <phoneticPr fontId="1"/>
  </si>
  <si>
    <t>ロータリヘッダー、６条</t>
    <rPh sb="10" eb="11">
      <t>ジョウ</t>
    </rPh>
    <phoneticPr fontId="12"/>
  </si>
  <si>
    <t>ロータリヘッダー、８条</t>
    <rPh sb="10" eb="11">
      <t>ジョウ</t>
    </rPh>
    <phoneticPr fontId="12"/>
  </si>
  <si>
    <t>スナッパーヘッダー、６条、イアコーン</t>
    <rPh sb="11" eb="12">
      <t>ジョウ</t>
    </rPh>
    <phoneticPr fontId="1"/>
  </si>
  <si>
    <t>N1</t>
    <phoneticPr fontId="12"/>
  </si>
  <si>
    <t>N2</t>
  </si>
  <si>
    <t>N3</t>
  </si>
  <si>
    <t>N4</t>
  </si>
  <si>
    <t>N5</t>
  </si>
  <si>
    <t>N6</t>
  </si>
  <si>
    <t>茎葉処理</t>
    <rPh sb="0" eb="1">
      <t>クキ</t>
    </rPh>
    <rPh sb="1" eb="2">
      <t>バ</t>
    </rPh>
    <rPh sb="2" eb="4">
      <t>ショリ</t>
    </rPh>
    <phoneticPr fontId="12"/>
  </si>
  <si>
    <t>茎葉チョッパー</t>
    <rPh sb="0" eb="1">
      <t>クキ</t>
    </rPh>
    <rPh sb="1" eb="2">
      <t>ハ</t>
    </rPh>
    <phoneticPr fontId="12"/>
  </si>
  <si>
    <t>ストローチョッパー</t>
    <phoneticPr fontId="12"/>
  </si>
  <si>
    <t>コーントッパー</t>
    <phoneticPr fontId="1"/>
  </si>
  <si>
    <t>フレール型2.1ｍ</t>
    <rPh sb="4" eb="5">
      <t>ガタ</t>
    </rPh>
    <phoneticPr fontId="12"/>
  </si>
  <si>
    <t>フレール型2.8ｍ</t>
    <rPh sb="4" eb="5">
      <t>ガタ</t>
    </rPh>
    <phoneticPr fontId="12"/>
  </si>
  <si>
    <t>自走式馬鈴薯用、２条</t>
    <rPh sb="0" eb="3">
      <t>ジソウシキ</t>
    </rPh>
    <rPh sb="3" eb="6">
      <t>バレイショ</t>
    </rPh>
    <rPh sb="6" eb="7">
      <t>ヨウ</t>
    </rPh>
    <rPh sb="9" eb="10">
      <t>ジョウ</t>
    </rPh>
    <phoneticPr fontId="12"/>
  </si>
  <si>
    <t>直装式馬鈴薯用、４条</t>
    <rPh sb="0" eb="1">
      <t>チョク</t>
    </rPh>
    <rPh sb="1" eb="2">
      <t>ソウ</t>
    </rPh>
    <rPh sb="2" eb="3">
      <t>シキ</t>
    </rPh>
    <rPh sb="3" eb="6">
      <t>バレイショ</t>
    </rPh>
    <rPh sb="6" eb="7">
      <t>ヨウ</t>
    </rPh>
    <rPh sb="9" eb="10">
      <t>ジョウ</t>
    </rPh>
    <phoneticPr fontId="12"/>
  </si>
  <si>
    <t>自走式スイートコーン用、６条</t>
    <rPh sb="0" eb="3">
      <t>ジソウシキ</t>
    </rPh>
    <rPh sb="10" eb="11">
      <t>ヨウ</t>
    </rPh>
    <rPh sb="13" eb="14">
      <t>ジョウ</t>
    </rPh>
    <phoneticPr fontId="12"/>
  </si>
  <si>
    <t>O5</t>
  </si>
  <si>
    <t>O6</t>
  </si>
  <si>
    <t>O7</t>
  </si>
  <si>
    <t>O8</t>
  </si>
  <si>
    <t>けん引式3.2ｍ</t>
    <rPh sb="2" eb="3">
      <t>イン</t>
    </rPh>
    <rPh sb="3" eb="4">
      <t>シキ</t>
    </rPh>
    <phoneticPr fontId="12"/>
  </si>
  <si>
    <t>けん引式3.2ｍ、スワーサ付</t>
    <rPh sb="2" eb="3">
      <t>イン</t>
    </rPh>
    <rPh sb="3" eb="4">
      <t>シキ</t>
    </rPh>
    <rPh sb="13" eb="14">
      <t>ツ</t>
    </rPh>
    <phoneticPr fontId="12"/>
  </si>
  <si>
    <t>自走式9.7ｍ、スワーサ付</t>
    <rPh sb="0" eb="3">
      <t>ジソウシキ</t>
    </rPh>
    <rPh sb="12" eb="13">
      <t>ツ</t>
    </rPh>
    <phoneticPr fontId="1"/>
  </si>
  <si>
    <t>ディスクモーア</t>
    <phoneticPr fontId="12"/>
  </si>
  <si>
    <t>モーアコンディショナー</t>
    <phoneticPr fontId="12"/>
  </si>
  <si>
    <t>自走式モーアコンディショナー</t>
    <rPh sb="0" eb="3">
      <t>ジソウシキ</t>
    </rPh>
    <phoneticPr fontId="12"/>
  </si>
  <si>
    <t>稲わら</t>
    <rPh sb="0" eb="1">
      <t>イナ</t>
    </rPh>
    <phoneticPr fontId="1"/>
  </si>
  <si>
    <t>４リール</t>
    <phoneticPr fontId="1"/>
  </si>
  <si>
    <t>ロータリー型3.6ｍ</t>
    <rPh sb="5" eb="6">
      <t>カタ</t>
    </rPh>
    <phoneticPr fontId="12"/>
  </si>
  <si>
    <t>ロータリー型5.4ｍ</t>
    <rPh sb="5" eb="6">
      <t>カタ</t>
    </rPh>
    <phoneticPr fontId="12"/>
  </si>
  <si>
    <t>フィンガーホールレーキ</t>
    <phoneticPr fontId="1"/>
  </si>
  <si>
    <t>Q1</t>
    <phoneticPr fontId="1"/>
  </si>
  <si>
    <t>Q2</t>
    <phoneticPr fontId="1"/>
  </si>
  <si>
    <t>Q3</t>
    <phoneticPr fontId="1"/>
  </si>
  <si>
    <t>Q4</t>
    <phoneticPr fontId="1"/>
  </si>
  <si>
    <t>Q5</t>
    <phoneticPr fontId="1"/>
  </si>
  <si>
    <t>Q6</t>
    <phoneticPr fontId="1"/>
  </si>
  <si>
    <t>自走式</t>
    <rPh sb="0" eb="3">
      <t>ジソウシキ</t>
    </rPh>
    <phoneticPr fontId="1"/>
  </si>
  <si>
    <t>自走式、直径0.9m</t>
    <rPh sb="0" eb="3">
      <t>ジソウシキ</t>
    </rPh>
    <rPh sb="4" eb="6">
      <t>チョッケイ</t>
    </rPh>
    <phoneticPr fontId="12"/>
  </si>
  <si>
    <t>集草列間隔1.5m、直径1.2m</t>
    <rPh sb="0" eb="1">
      <t>アツ</t>
    </rPh>
    <rPh sb="1" eb="2">
      <t>クサ</t>
    </rPh>
    <rPh sb="2" eb="3">
      <t>レツ</t>
    </rPh>
    <rPh sb="3" eb="5">
      <t>カンカク</t>
    </rPh>
    <rPh sb="10" eb="12">
      <t>チョッケイ</t>
    </rPh>
    <phoneticPr fontId="12"/>
  </si>
  <si>
    <t>集草列間隔3.6m、直径1.2m</t>
    <rPh sb="0" eb="1">
      <t>アツ</t>
    </rPh>
    <rPh sb="1" eb="2">
      <t>クサ</t>
    </rPh>
    <rPh sb="2" eb="3">
      <t>レツ</t>
    </rPh>
    <rPh sb="3" eb="5">
      <t>カンカク</t>
    </rPh>
    <rPh sb="10" eb="12">
      <t>チョッケイ</t>
    </rPh>
    <phoneticPr fontId="12"/>
  </si>
  <si>
    <t>集草列間隔5.4m、直径1.2m</t>
    <rPh sb="0" eb="1">
      <t>アツ</t>
    </rPh>
    <rPh sb="1" eb="2">
      <t>クサ</t>
    </rPh>
    <rPh sb="2" eb="3">
      <t>レツ</t>
    </rPh>
    <rPh sb="3" eb="5">
      <t>カンカク</t>
    </rPh>
    <rPh sb="10" eb="12">
      <t>チョッケイ</t>
    </rPh>
    <phoneticPr fontId="12"/>
  </si>
  <si>
    <t>ロールベーラー</t>
    <phoneticPr fontId="12"/>
  </si>
  <si>
    <t>フレール式ロールベーラー</t>
    <rPh sb="4" eb="5">
      <t>シキ</t>
    </rPh>
    <phoneticPr fontId="1"/>
  </si>
  <si>
    <t>R5</t>
  </si>
  <si>
    <t>サブソイラー</t>
    <phoneticPr fontId="12"/>
  </si>
  <si>
    <t>草地用サブソイラー</t>
    <rPh sb="0" eb="1">
      <t>クサ</t>
    </rPh>
    <rPh sb="1" eb="2">
      <t>チ</t>
    </rPh>
    <rPh sb="2" eb="3">
      <t>ヨウ</t>
    </rPh>
    <phoneticPr fontId="1"/>
  </si>
  <si>
    <t>広幅型心土破砕機</t>
    <rPh sb="0" eb="1">
      <t>ヒロ</t>
    </rPh>
    <rPh sb="1" eb="2">
      <t>ハバ</t>
    </rPh>
    <rPh sb="2" eb="3">
      <t>ガタ</t>
    </rPh>
    <rPh sb="3" eb="4">
      <t>ココロ</t>
    </rPh>
    <rPh sb="4" eb="5">
      <t>ツチ</t>
    </rPh>
    <rPh sb="5" eb="7">
      <t>ハサイ</t>
    </rPh>
    <phoneticPr fontId="1"/>
  </si>
  <si>
    <t>５本爪</t>
    <rPh sb="1" eb="2">
      <t>ポン</t>
    </rPh>
    <rPh sb="2" eb="3">
      <t>ツメ</t>
    </rPh>
    <phoneticPr fontId="12"/>
  </si>
  <si>
    <t>S2</t>
    <phoneticPr fontId="1"/>
  </si>
  <si>
    <t>S3</t>
    <phoneticPr fontId="1"/>
  </si>
  <si>
    <t>S4</t>
    <phoneticPr fontId="1"/>
  </si>
  <si>
    <t>ストーンピッカー</t>
    <phoneticPr fontId="12"/>
  </si>
  <si>
    <t>ロータリー型（フレール）</t>
    <rPh sb="5" eb="6">
      <t>ガタ</t>
    </rPh>
    <phoneticPr fontId="1"/>
  </si>
  <si>
    <t>ロータリー型（固定歯）</t>
    <rPh sb="5" eb="6">
      <t>ガタ</t>
    </rPh>
    <rPh sb="7" eb="9">
      <t>コテイ</t>
    </rPh>
    <rPh sb="9" eb="10">
      <t>ハ</t>
    </rPh>
    <phoneticPr fontId="1"/>
  </si>
  <si>
    <t>側方放てきフライホイール型、９立方ｍ</t>
    <rPh sb="0" eb="1">
      <t>ソク</t>
    </rPh>
    <rPh sb="1" eb="2">
      <t>ホウ</t>
    </rPh>
    <rPh sb="2" eb="3">
      <t>ホウ</t>
    </rPh>
    <rPh sb="12" eb="13">
      <t>カタ</t>
    </rPh>
    <rPh sb="15" eb="17">
      <t>リッポウ</t>
    </rPh>
    <phoneticPr fontId="12"/>
  </si>
  <si>
    <t>1.6ｍ　（耕深30～40cm）</t>
    <rPh sb="6" eb="7">
      <t>コウ</t>
    </rPh>
    <rPh sb="7" eb="8">
      <t>フカシ</t>
    </rPh>
    <phoneticPr fontId="12"/>
  </si>
  <si>
    <t>1.8ｍ　（耕深30～40cm）</t>
    <rPh sb="6" eb="7">
      <t>コウ</t>
    </rPh>
    <rPh sb="7" eb="8">
      <t>フカシ</t>
    </rPh>
    <phoneticPr fontId="12"/>
  </si>
  <si>
    <t>2.0ｍ　（耕深50～60cm）</t>
    <rPh sb="6" eb="7">
      <t>コウ</t>
    </rPh>
    <rPh sb="7" eb="8">
      <t>フカシ</t>
    </rPh>
    <phoneticPr fontId="12"/>
  </si>
  <si>
    <t>粒剤施用装置付</t>
    <rPh sb="0" eb="1">
      <t>ツブ</t>
    </rPh>
    <rPh sb="1" eb="2">
      <t>ザイ</t>
    </rPh>
    <rPh sb="2" eb="4">
      <t>セヨウ</t>
    </rPh>
    <rPh sb="4" eb="6">
      <t>ソウチ</t>
    </rPh>
    <rPh sb="6" eb="7">
      <t>ツキ</t>
    </rPh>
    <phoneticPr fontId="1"/>
  </si>
  <si>
    <t>2条、切断装置付</t>
    <rPh sb="1" eb="2">
      <t>ジョウ</t>
    </rPh>
    <rPh sb="3" eb="5">
      <t>セツダン</t>
    </rPh>
    <rPh sb="5" eb="7">
      <t>ソウチ</t>
    </rPh>
    <rPh sb="7" eb="8">
      <t>ツ</t>
    </rPh>
    <phoneticPr fontId="1"/>
  </si>
  <si>
    <t>4条、切断装置付</t>
    <rPh sb="1" eb="2">
      <t>ジョウ</t>
    </rPh>
    <rPh sb="3" eb="5">
      <t>セツダン</t>
    </rPh>
    <rPh sb="5" eb="7">
      <t>ソウチ</t>
    </rPh>
    <rPh sb="7" eb="8">
      <t>ツ</t>
    </rPh>
    <phoneticPr fontId="1"/>
  </si>
  <si>
    <t>2条、深植え、切断装置付</t>
    <rPh sb="1" eb="2">
      <t>ジョウ</t>
    </rPh>
    <rPh sb="3" eb="4">
      <t>フカ</t>
    </rPh>
    <rPh sb="4" eb="5">
      <t>ウ</t>
    </rPh>
    <rPh sb="9" eb="11">
      <t>ソウチ</t>
    </rPh>
    <phoneticPr fontId="1"/>
  </si>
  <si>
    <t>側方放てきフレール型、９立方ｍ</t>
    <rPh sb="0" eb="1">
      <t>ソク</t>
    </rPh>
    <rPh sb="1" eb="2">
      <t>ホウ</t>
    </rPh>
    <rPh sb="2" eb="3">
      <t>ホウ</t>
    </rPh>
    <rPh sb="9" eb="10">
      <t>カタ</t>
    </rPh>
    <rPh sb="12" eb="14">
      <t>リッポウ</t>
    </rPh>
    <phoneticPr fontId="12"/>
  </si>
  <si>
    <t>令和</t>
    <rPh sb="0" eb="2">
      <t>レイワ</t>
    </rPh>
    <phoneticPr fontId="1"/>
  </si>
  <si>
    <t>収穫（昨年秋蒔麦）</t>
    <rPh sb="0" eb="2">
      <t>シュウカク</t>
    </rPh>
    <rPh sb="3" eb="5">
      <t>サクネン</t>
    </rPh>
    <rPh sb="5" eb="6">
      <t>アキ</t>
    </rPh>
    <rPh sb="6" eb="7">
      <t>マ</t>
    </rPh>
    <rPh sb="7" eb="8">
      <t>ムギ</t>
    </rPh>
    <phoneticPr fontId="1"/>
  </si>
  <si>
    <t>蒔付（今年秋蒔麦）</t>
    <rPh sb="0" eb="1">
      <t>マ</t>
    </rPh>
    <rPh sb="1" eb="2">
      <t>ツ</t>
    </rPh>
    <rPh sb="3" eb="5">
      <t>コトシ</t>
    </rPh>
    <rPh sb="5" eb="6">
      <t>アキ</t>
    </rPh>
    <rPh sb="6" eb="7">
      <t>マ</t>
    </rPh>
    <rPh sb="7" eb="8">
      <t>ムギ</t>
    </rPh>
    <phoneticPr fontId="1"/>
  </si>
  <si>
    <t>雪割作業</t>
    <rPh sb="0" eb="1">
      <t>ユキ</t>
    </rPh>
    <rPh sb="1" eb="2">
      <t>ワリ</t>
    </rPh>
    <rPh sb="2" eb="4">
      <t>サギョウ</t>
    </rPh>
    <phoneticPr fontId="1"/>
  </si>
  <si>
    <t>前年度　　免軽配送</t>
    <rPh sb="0" eb="3">
      <t>ゼンネンド</t>
    </rPh>
    <rPh sb="5" eb="6">
      <t>メン</t>
    </rPh>
    <rPh sb="6" eb="7">
      <t>ケイ</t>
    </rPh>
    <rPh sb="7" eb="9">
      <t>ハイソウ</t>
    </rPh>
    <phoneticPr fontId="1"/>
  </si>
  <si>
    <t>前年度配送実績</t>
    <rPh sb="0" eb="3">
      <t>ゼンネンド</t>
    </rPh>
    <rPh sb="3" eb="5">
      <t>ハイソウ</t>
    </rPh>
    <rPh sb="5" eb="7">
      <t>ジッセキ</t>
    </rPh>
    <phoneticPr fontId="1"/>
  </si>
  <si>
    <t>雪ふみ作業</t>
    <rPh sb="0" eb="1">
      <t>ユキ</t>
    </rPh>
    <rPh sb="3" eb="5">
      <t>サギョウ</t>
    </rPh>
    <phoneticPr fontId="1"/>
  </si>
  <si>
    <t>この申込書は、免税軽油を受けるには必ず必要なため、営農計画書と一緒に、期日</t>
    <rPh sb="2" eb="5">
      <t>モウシコミショ</t>
    </rPh>
    <rPh sb="7" eb="9">
      <t>メンゼイ</t>
    </rPh>
    <rPh sb="9" eb="11">
      <t>ケイユ</t>
    </rPh>
    <rPh sb="12" eb="13">
      <t>ウ</t>
    </rPh>
    <rPh sb="17" eb="18">
      <t>カナラ</t>
    </rPh>
    <rPh sb="19" eb="21">
      <t>ヒツヨウ</t>
    </rPh>
    <rPh sb="25" eb="27">
      <t>エイノウ</t>
    </rPh>
    <rPh sb="27" eb="30">
      <t>ケイカクショ</t>
    </rPh>
    <rPh sb="31" eb="33">
      <t>イッショ</t>
    </rPh>
    <rPh sb="35" eb="37">
      <t>キジツ</t>
    </rPh>
    <phoneticPr fontId="1"/>
  </si>
  <si>
    <t>厳守で提出して下さい。機械の変更がある場合、変更のある機械のみ記載して下さい</t>
    <rPh sb="0" eb="2">
      <t>ゲンシュ</t>
    </rPh>
    <rPh sb="3" eb="5">
      <t>テイシュツ</t>
    </rPh>
    <rPh sb="7" eb="8">
      <t>クダ</t>
    </rPh>
    <rPh sb="11" eb="13">
      <t>キカイ</t>
    </rPh>
    <rPh sb="14" eb="16">
      <t>ヘンコウ</t>
    </rPh>
    <rPh sb="19" eb="21">
      <t>バアイ</t>
    </rPh>
    <rPh sb="22" eb="24">
      <t>ヘンコウ</t>
    </rPh>
    <rPh sb="27" eb="29">
      <t>キカイ</t>
    </rPh>
    <rPh sb="31" eb="33">
      <t>キサイ</t>
    </rPh>
    <rPh sb="35" eb="36">
      <t>クダ</t>
    </rPh>
    <phoneticPr fontId="1"/>
  </si>
  <si>
    <t>前年度　　
課税軽油配送</t>
    <rPh sb="0" eb="3">
      <t>ゼンネンド</t>
    </rPh>
    <rPh sb="6" eb="8">
      <t>カゼイ</t>
    </rPh>
    <rPh sb="8" eb="10">
      <t>ケイユ</t>
    </rPh>
    <rPh sb="10" eb="12">
      <t>ハイソウ</t>
    </rPh>
    <phoneticPr fontId="1"/>
  </si>
  <si>
    <t>又、未記入や未提出の方は、機械の変更がないとみなします！！</t>
    <rPh sb="0" eb="1">
      <t>マタ</t>
    </rPh>
    <rPh sb="2" eb="5">
      <t>ミキニュウ</t>
    </rPh>
    <rPh sb="6" eb="9">
      <t>ミテイシュツ</t>
    </rPh>
    <rPh sb="10" eb="11">
      <t>カタ</t>
    </rPh>
    <rPh sb="13" eb="15">
      <t>キカイ</t>
    </rPh>
    <rPh sb="16" eb="18">
      <t>ヘンコウ</t>
    </rPh>
    <phoneticPr fontId="1"/>
  </si>
  <si>
    <r>
      <t>新規登録のトラクター （エンジン類） は、</t>
    </r>
    <r>
      <rPr>
        <b/>
        <u/>
        <sz val="12"/>
        <rFont val="ＭＳ Ｐゴシック"/>
        <family val="3"/>
        <charset val="128"/>
      </rPr>
      <t>証明書（自動車標識交付証明書・売買契約書</t>
    </r>
    <rPh sb="0" eb="2">
      <t>シンキ</t>
    </rPh>
    <rPh sb="2" eb="4">
      <t>トウロク</t>
    </rPh>
    <rPh sb="16" eb="17">
      <t>ルイ</t>
    </rPh>
    <rPh sb="21" eb="24">
      <t>ショウメイショ</t>
    </rPh>
    <rPh sb="25" eb="28">
      <t>ジドウシャ</t>
    </rPh>
    <rPh sb="28" eb="30">
      <t>ヒョウシキ</t>
    </rPh>
    <rPh sb="30" eb="32">
      <t>コウフ</t>
    </rPh>
    <rPh sb="32" eb="34">
      <t>ショウメイ</t>
    </rPh>
    <rPh sb="34" eb="35">
      <t>ショ</t>
    </rPh>
    <rPh sb="36" eb="38">
      <t>バイバイ</t>
    </rPh>
    <rPh sb="38" eb="41">
      <t>ケイヤクショ</t>
    </rPh>
    <phoneticPr fontId="1"/>
  </si>
  <si>
    <r>
      <rPr>
        <b/>
        <u/>
        <sz val="12"/>
        <rFont val="ＭＳ Ｐゴシック"/>
        <family val="3"/>
        <charset val="128"/>
      </rPr>
      <t>の写し）</t>
    </r>
    <r>
      <rPr>
        <b/>
        <sz val="12"/>
        <rFont val="ＭＳ Ｐゴシック"/>
        <family val="3"/>
        <charset val="128"/>
      </rPr>
      <t xml:space="preserve"> と、写真</t>
    </r>
    <r>
      <rPr>
        <b/>
        <u/>
        <sz val="12"/>
        <rFont val="ＭＳ Ｐゴシック"/>
        <family val="3"/>
        <charset val="128"/>
      </rPr>
      <t>（</t>
    </r>
    <r>
      <rPr>
        <b/>
        <u val="double"/>
        <sz val="12"/>
        <rFont val="ＭＳ Ｐゴシック"/>
        <family val="3"/>
        <charset val="128"/>
      </rPr>
      <t>前・横、後、型式及びシリアルナンバーの銘板部）</t>
    </r>
    <r>
      <rPr>
        <b/>
        <sz val="12"/>
        <rFont val="ＭＳ Ｐゴシック"/>
        <family val="3"/>
        <charset val="128"/>
      </rPr>
      <t>が必要です</t>
    </r>
    <rPh sb="1" eb="2">
      <t>ウツ</t>
    </rPh>
    <rPh sb="7" eb="9">
      <t>シャシン</t>
    </rPh>
    <rPh sb="10" eb="11">
      <t>マエ</t>
    </rPh>
    <rPh sb="12" eb="13">
      <t>ヨコ</t>
    </rPh>
    <rPh sb="14" eb="15">
      <t>ウシ</t>
    </rPh>
    <rPh sb="16" eb="18">
      <t>ケイシキ</t>
    </rPh>
    <rPh sb="18" eb="19">
      <t>オヨ</t>
    </rPh>
    <rPh sb="29" eb="30">
      <t>メイ</t>
    </rPh>
    <rPh sb="30" eb="31">
      <t>イタ</t>
    </rPh>
    <rPh sb="31" eb="32">
      <t>ブ</t>
    </rPh>
    <rPh sb="34" eb="36">
      <t>ヒツヨウ</t>
    </rPh>
    <phoneticPr fontId="1"/>
  </si>
  <si>
    <r>
      <rPr>
        <b/>
        <sz val="12"/>
        <rFont val="ＭＳ Ｐゴシック"/>
        <family val="3"/>
        <charset val="128"/>
      </rPr>
      <t>新規登録及び登録抹消する機械については、</t>
    </r>
    <r>
      <rPr>
        <b/>
        <u val="double"/>
        <sz val="12"/>
        <rFont val="ＭＳ Ｐゴシック"/>
        <family val="3"/>
        <charset val="128"/>
      </rPr>
      <t>新規＝</t>
    </r>
    <r>
      <rPr>
        <u val="double"/>
        <sz val="12"/>
        <rFont val="ＭＳ Ｐゴシック"/>
        <family val="3"/>
        <charset val="128"/>
      </rPr>
      <t>〇・</t>
    </r>
    <r>
      <rPr>
        <b/>
        <u val="double"/>
        <sz val="12"/>
        <rFont val="ＭＳ Ｐゴシック"/>
        <family val="3"/>
        <charset val="128"/>
      </rPr>
      <t>抹消＝</t>
    </r>
    <r>
      <rPr>
        <u val="double"/>
        <sz val="12"/>
        <rFont val="ＭＳ Ｐゴシック"/>
        <family val="3"/>
        <charset val="128"/>
      </rPr>
      <t>×</t>
    </r>
    <r>
      <rPr>
        <sz val="12"/>
        <rFont val="ＭＳ Ｐゴシック"/>
        <family val="3"/>
        <charset val="128"/>
      </rPr>
      <t>　を記入して</t>
    </r>
    <rPh sb="0" eb="2">
      <t>シンキ</t>
    </rPh>
    <rPh sb="2" eb="4">
      <t>トウロク</t>
    </rPh>
    <rPh sb="4" eb="5">
      <t>オヨ</t>
    </rPh>
    <rPh sb="6" eb="8">
      <t>トウロク</t>
    </rPh>
    <rPh sb="8" eb="10">
      <t>マッショウ</t>
    </rPh>
    <rPh sb="12" eb="14">
      <t>キカイ</t>
    </rPh>
    <rPh sb="20" eb="22">
      <t>シンキ</t>
    </rPh>
    <rPh sb="25" eb="27">
      <t>マッショウ</t>
    </rPh>
    <rPh sb="31" eb="33">
      <t>キニュウ</t>
    </rPh>
    <phoneticPr fontId="1"/>
  </si>
  <si>
    <t>機械の写真につきましては、データでの提出を受付します</t>
    <rPh sb="0" eb="2">
      <t>キカイ</t>
    </rPh>
    <rPh sb="3" eb="5">
      <t>シャシン</t>
    </rPh>
    <rPh sb="18" eb="20">
      <t>テイシュツ</t>
    </rPh>
    <rPh sb="21" eb="23">
      <t>ウケツケ</t>
    </rPh>
    <phoneticPr fontId="1"/>
  </si>
  <si>
    <t>春まき小麦</t>
    <rPh sb="0" eb="1">
      <t>ハル</t>
    </rPh>
    <rPh sb="3" eb="4">
      <t>チイ</t>
    </rPh>
    <rPh sb="4" eb="5">
      <t>ムギ</t>
    </rPh>
    <phoneticPr fontId="1"/>
  </si>
  <si>
    <t>ﾎﾟﾃﾄﾃﾞｨｶﾞｰ</t>
    <phoneticPr fontId="1"/>
  </si>
  <si>
    <t>ﾎﾟﾃﾄﾊｰﾍﾞｽﾀｰ</t>
    <phoneticPr fontId="1"/>
  </si>
  <si>
    <t>豆用ｺﾝﾊﾞｲﾝ</t>
    <rPh sb="0" eb="1">
      <t>マメ</t>
    </rPh>
    <rPh sb="1" eb="2">
      <t>ヨウ</t>
    </rPh>
    <phoneticPr fontId="1"/>
  </si>
  <si>
    <t>汎用ｺﾝﾊﾞｲﾝ</t>
    <rPh sb="0" eb="2">
      <t>ハンヨウ</t>
    </rPh>
    <phoneticPr fontId="1"/>
  </si>
  <si>
    <t>たまねぎAｶﾙﾁﾍﾞｰﾀｰ無</t>
    <rPh sb="13" eb="14">
      <t>ナ</t>
    </rPh>
    <phoneticPr fontId="1"/>
  </si>
  <si>
    <t>たまねぎBｶﾙﾁﾍﾞｰﾀｰ有</t>
    <phoneticPr fontId="1"/>
  </si>
  <si>
    <t>休閑ﾀｲﾌﾟ（えん麦・ｼﾛｶﾗｼ）</t>
    <rPh sb="0" eb="2">
      <t>キュウカン</t>
    </rPh>
    <rPh sb="9" eb="10">
      <t>バク</t>
    </rPh>
    <phoneticPr fontId="1"/>
  </si>
  <si>
    <t>そ菜⑤</t>
    <rPh sb="1" eb="2">
      <t>サイ</t>
    </rPh>
    <phoneticPr fontId="1"/>
  </si>
  <si>
    <t>そ菜⑥</t>
    <rPh sb="1" eb="2">
      <t>サイ</t>
    </rPh>
    <phoneticPr fontId="1"/>
  </si>
  <si>
    <t>だいこん   自走式</t>
    <rPh sb="7" eb="9">
      <t>ジソウ</t>
    </rPh>
    <rPh sb="9" eb="10">
      <t>シキ</t>
    </rPh>
    <phoneticPr fontId="1"/>
  </si>
  <si>
    <t>にんじん   自走式</t>
    <rPh sb="7" eb="9">
      <t>ジソウ</t>
    </rPh>
    <rPh sb="9" eb="10">
      <t>シキ</t>
    </rPh>
    <phoneticPr fontId="1"/>
  </si>
  <si>
    <t>そ菜⑦</t>
    <rPh sb="1" eb="2">
      <t>サイ</t>
    </rPh>
    <phoneticPr fontId="1"/>
  </si>
  <si>
    <t>スイートコーン</t>
    <phoneticPr fontId="1"/>
  </si>
  <si>
    <t>A13</t>
    <phoneticPr fontId="1"/>
  </si>
  <si>
    <t>ノズル（拡散板）式、16立方ｍ</t>
    <rPh sb="4" eb="6">
      <t>カクサン</t>
    </rPh>
    <rPh sb="6" eb="7">
      <t>イタ</t>
    </rPh>
    <rPh sb="8" eb="9">
      <t>シキ</t>
    </rPh>
    <rPh sb="12" eb="13">
      <t>タ</t>
    </rPh>
    <rPh sb="13" eb="14">
      <t>ホウ</t>
    </rPh>
    <phoneticPr fontId="12"/>
  </si>
  <si>
    <t>堆肥散布・尿散布</t>
    <rPh sb="0" eb="2">
      <t>タイヒ</t>
    </rPh>
    <rPh sb="2" eb="4">
      <t>サンプ</t>
    </rPh>
    <rPh sb="5" eb="6">
      <t>ニョウ</t>
    </rPh>
    <rPh sb="6" eb="8">
      <t>サンプ</t>
    </rPh>
    <phoneticPr fontId="12"/>
  </si>
  <si>
    <t>耕起・作溝・播種床造成</t>
    <rPh sb="0" eb="2">
      <t>コウキ</t>
    </rPh>
    <rPh sb="3" eb="4">
      <t>ツク</t>
    </rPh>
    <rPh sb="4" eb="5">
      <t>ミゾ</t>
    </rPh>
    <rPh sb="6" eb="8">
      <t>ハシュ</t>
    </rPh>
    <rPh sb="8" eb="9">
      <t>ユカ</t>
    </rPh>
    <rPh sb="9" eb="11">
      <t>ゾウセイ</t>
    </rPh>
    <phoneticPr fontId="12"/>
  </si>
  <si>
    <t>F4</t>
  </si>
  <si>
    <t>F5</t>
  </si>
  <si>
    <t>F6</t>
  </si>
  <si>
    <t>F7</t>
  </si>
  <si>
    <t>F8</t>
  </si>
  <si>
    <t>8条、中苗マット</t>
    <rPh sb="1" eb="2">
      <t>ジョウ</t>
    </rPh>
    <rPh sb="3" eb="4">
      <t>ナカ</t>
    </rPh>
    <rPh sb="4" eb="5">
      <t>ナエ</t>
    </rPh>
    <phoneticPr fontId="1"/>
  </si>
  <si>
    <t>自動操舵機能付き田植え機</t>
    <rPh sb="0" eb="2">
      <t>ジドウ</t>
    </rPh>
    <rPh sb="2" eb="4">
      <t>ソウダ</t>
    </rPh>
    <rPh sb="4" eb="6">
      <t>キノウ</t>
    </rPh>
    <rPh sb="6" eb="7">
      <t>ツ</t>
    </rPh>
    <rPh sb="8" eb="10">
      <t>タウ</t>
    </rPh>
    <rPh sb="11" eb="12">
      <t>キ</t>
    </rPh>
    <phoneticPr fontId="1"/>
  </si>
  <si>
    <t>8条、中苗マット、高蜜短</t>
    <rPh sb="1" eb="2">
      <t>ジョウ</t>
    </rPh>
    <rPh sb="3" eb="4">
      <t>ナカ</t>
    </rPh>
    <rPh sb="4" eb="5">
      <t>ナエ</t>
    </rPh>
    <rPh sb="9" eb="10">
      <t>タカ</t>
    </rPh>
    <rPh sb="10" eb="11">
      <t>ミツ</t>
    </rPh>
    <rPh sb="11" eb="12">
      <t>ミジカ</t>
    </rPh>
    <phoneticPr fontId="1"/>
  </si>
  <si>
    <t>8条、中苗マット、蜜播中苗</t>
    <rPh sb="1" eb="2">
      <t>ジョウ</t>
    </rPh>
    <rPh sb="3" eb="4">
      <t>ナカ</t>
    </rPh>
    <rPh sb="4" eb="5">
      <t>ナエ</t>
    </rPh>
    <rPh sb="9" eb="10">
      <t>ミツ</t>
    </rPh>
    <rPh sb="10" eb="11">
      <t>バン</t>
    </rPh>
    <rPh sb="11" eb="12">
      <t>ナカ</t>
    </rPh>
    <rPh sb="12" eb="13">
      <t>ナエ</t>
    </rPh>
    <phoneticPr fontId="1"/>
  </si>
  <si>
    <t>8条、成苗ポット</t>
    <rPh sb="1" eb="2">
      <t>ジョウ</t>
    </rPh>
    <rPh sb="3" eb="4">
      <t>シゲル</t>
    </rPh>
    <rPh sb="4" eb="5">
      <t>ナエ</t>
    </rPh>
    <phoneticPr fontId="1"/>
  </si>
  <si>
    <t>8条、成苗ポット、疎植</t>
    <rPh sb="1" eb="2">
      <t>ジョウ</t>
    </rPh>
    <rPh sb="3" eb="4">
      <t>シゲル</t>
    </rPh>
    <rPh sb="4" eb="5">
      <t>ナエ</t>
    </rPh>
    <rPh sb="9" eb="11">
      <t>ソショク</t>
    </rPh>
    <phoneticPr fontId="1"/>
  </si>
  <si>
    <t>D22</t>
  </si>
  <si>
    <t>砕土・整地・鎮圧</t>
    <rPh sb="0" eb="1">
      <t>クダ</t>
    </rPh>
    <rPh sb="1" eb="2">
      <t>ド</t>
    </rPh>
    <rPh sb="3" eb="5">
      <t>セイチ</t>
    </rPh>
    <rPh sb="6" eb="8">
      <t>チンアツ</t>
    </rPh>
    <phoneticPr fontId="12"/>
  </si>
  <si>
    <t>ロータリーハロー</t>
    <phoneticPr fontId="12"/>
  </si>
  <si>
    <t>歩行型0.65ｍ</t>
    <rPh sb="0" eb="2">
      <t>ホコウ</t>
    </rPh>
    <rPh sb="2" eb="3">
      <t>カタ</t>
    </rPh>
    <phoneticPr fontId="12"/>
  </si>
  <si>
    <t>ハンドガイドローラー</t>
    <phoneticPr fontId="12"/>
  </si>
  <si>
    <t>GB3</t>
  </si>
  <si>
    <t>不耕起播種機</t>
    <rPh sb="0" eb="1">
      <t>フ</t>
    </rPh>
    <rPh sb="1" eb="2">
      <t>タガヤ</t>
    </rPh>
    <rPh sb="2" eb="3">
      <t>オ</t>
    </rPh>
    <rPh sb="3" eb="5">
      <t>ハシュ</t>
    </rPh>
    <rPh sb="5" eb="6">
      <t>キ</t>
    </rPh>
    <phoneticPr fontId="1"/>
  </si>
  <si>
    <t>けん引式、8条</t>
    <rPh sb="2" eb="3">
      <t>ヒ</t>
    </rPh>
    <rPh sb="3" eb="4">
      <t>シキ</t>
    </rPh>
    <rPh sb="6" eb="7">
      <t>ジョウ</t>
    </rPh>
    <phoneticPr fontId="1"/>
  </si>
  <si>
    <t>4条</t>
    <rPh sb="1" eb="2">
      <t>ジョウ</t>
    </rPh>
    <phoneticPr fontId="1"/>
  </si>
  <si>
    <t>I3</t>
  </si>
  <si>
    <t>I4</t>
  </si>
  <si>
    <t>平畦、1.2ｍ</t>
    <rPh sb="0" eb="1">
      <t>ヘイ</t>
    </rPh>
    <phoneticPr fontId="12"/>
  </si>
  <si>
    <t>平畦、1.5ｍ</t>
    <rPh sb="0" eb="1">
      <t>ヘイ</t>
    </rPh>
    <phoneticPr fontId="12"/>
  </si>
  <si>
    <t>高畦ロータリー</t>
    <rPh sb="0" eb="1">
      <t>タカ</t>
    </rPh>
    <phoneticPr fontId="12"/>
  </si>
  <si>
    <t>ロータリリッジャー・ロータリヒラー</t>
    <phoneticPr fontId="12"/>
  </si>
  <si>
    <t>L18</t>
  </si>
  <si>
    <t>L19</t>
  </si>
  <si>
    <t>L20</t>
  </si>
  <si>
    <t>防除・散水</t>
    <rPh sb="0" eb="2">
      <t>ボウジョ</t>
    </rPh>
    <rPh sb="3" eb="5">
      <t>サンスイ</t>
    </rPh>
    <phoneticPr fontId="1"/>
  </si>
  <si>
    <t>畦間除草用</t>
    <rPh sb="0" eb="1">
      <t>ケイ</t>
    </rPh>
    <rPh sb="1" eb="2">
      <t>アイダ</t>
    </rPh>
    <rPh sb="2" eb="4">
      <t>ジョソウ</t>
    </rPh>
    <rPh sb="4" eb="5">
      <t>ヨウ</t>
    </rPh>
    <phoneticPr fontId="12"/>
  </si>
  <si>
    <t>650㍑</t>
    <phoneticPr fontId="1"/>
  </si>
  <si>
    <t>無人ヘリコプタ</t>
    <rPh sb="0" eb="2">
      <t>ムジン</t>
    </rPh>
    <phoneticPr fontId="1"/>
  </si>
  <si>
    <t>散布幅5.0ｍ</t>
    <rPh sb="0" eb="2">
      <t>サンプ</t>
    </rPh>
    <rPh sb="2" eb="3">
      <t>ハバ</t>
    </rPh>
    <phoneticPr fontId="1"/>
  </si>
  <si>
    <t>散布幅7.5ｍ</t>
    <rPh sb="0" eb="2">
      <t>サンプ</t>
    </rPh>
    <rPh sb="2" eb="3">
      <t>ハバ</t>
    </rPh>
    <phoneticPr fontId="1"/>
  </si>
  <si>
    <t>６条</t>
    <rPh sb="1" eb="2">
      <t>ジョウ</t>
    </rPh>
    <phoneticPr fontId="12"/>
  </si>
  <si>
    <t>MA9</t>
  </si>
  <si>
    <t>MA8</t>
    <phoneticPr fontId="1"/>
  </si>
  <si>
    <t>刈幅2.08ｍ</t>
    <rPh sb="0" eb="1">
      <t>カリ</t>
    </rPh>
    <rPh sb="1" eb="2">
      <t>ハバ</t>
    </rPh>
    <phoneticPr fontId="12"/>
  </si>
  <si>
    <t>刈幅3.22ｍ</t>
    <rPh sb="0" eb="1">
      <t>カリ</t>
    </rPh>
    <rPh sb="1" eb="2">
      <t>ハバ</t>
    </rPh>
    <phoneticPr fontId="12"/>
  </si>
  <si>
    <t>子実用とうもろこし</t>
    <rPh sb="0" eb="1">
      <t>コ</t>
    </rPh>
    <rPh sb="1" eb="2">
      <t>ジツ</t>
    </rPh>
    <rPh sb="2" eb="3">
      <t>ヨウ</t>
    </rPh>
    <phoneticPr fontId="1"/>
  </si>
  <si>
    <t>コーンヘッダ、6条</t>
    <rPh sb="8" eb="9">
      <t>ジョウ</t>
    </rPh>
    <phoneticPr fontId="1"/>
  </si>
  <si>
    <t>MD2</t>
  </si>
  <si>
    <t>MD3</t>
  </si>
  <si>
    <t>MD4</t>
  </si>
  <si>
    <t>MH6</t>
  </si>
  <si>
    <t>MH7</t>
  </si>
  <si>
    <t>MI6</t>
  </si>
  <si>
    <t>けん引１条（タッパー付き）</t>
    <rPh sb="2" eb="3">
      <t>イン</t>
    </rPh>
    <rPh sb="4" eb="5">
      <t>ジョウ</t>
    </rPh>
    <rPh sb="10" eb="11">
      <t>ツ</t>
    </rPh>
    <phoneticPr fontId="12"/>
  </si>
  <si>
    <t>けん引１条（タッパー無し）</t>
    <rPh sb="2" eb="3">
      <t>イン</t>
    </rPh>
    <rPh sb="4" eb="5">
      <t>ジョウ</t>
    </rPh>
    <rPh sb="10" eb="11">
      <t>ナ</t>
    </rPh>
    <phoneticPr fontId="12"/>
  </si>
  <si>
    <t>MM3</t>
  </si>
  <si>
    <t>MM4</t>
  </si>
  <si>
    <t>MM5</t>
  </si>
  <si>
    <t>MN2</t>
  </si>
  <si>
    <t>MR2</t>
  </si>
  <si>
    <t>MR3</t>
  </si>
  <si>
    <t>にんにく</t>
    <phoneticPr fontId="1"/>
  </si>
  <si>
    <t>MV1</t>
    <phoneticPr fontId="1"/>
  </si>
  <si>
    <t>MV2</t>
  </si>
  <si>
    <t>MV3</t>
  </si>
  <si>
    <t>MV4</t>
  </si>
  <si>
    <t>MV5</t>
  </si>
  <si>
    <t>MV6</t>
  </si>
  <si>
    <t>MV7</t>
  </si>
  <si>
    <t>MV8</t>
  </si>
  <si>
    <t>MW1</t>
    <phoneticPr fontId="1"/>
  </si>
  <si>
    <t>MW2</t>
  </si>
  <si>
    <t>MW3</t>
  </si>
  <si>
    <t>MW4</t>
  </si>
  <si>
    <t>MW5</t>
  </si>
  <si>
    <t>MW6</t>
  </si>
  <si>
    <t>MW7</t>
  </si>
  <si>
    <t>MW8</t>
  </si>
  <si>
    <t>馬鈴薯</t>
    <rPh sb="0" eb="3">
      <t>バレイショ</t>
    </rPh>
    <phoneticPr fontId="1"/>
  </si>
  <si>
    <t>ヘイテッダー</t>
    <phoneticPr fontId="1"/>
  </si>
  <si>
    <t>Q7</t>
  </si>
  <si>
    <t>Q8</t>
  </si>
  <si>
    <t>細断有、集草列間隔3.6ｍ、直径1.6ｍ</t>
    <rPh sb="0" eb="1">
      <t>ホソ</t>
    </rPh>
    <rPh sb="1" eb="2">
      <t>コトワ</t>
    </rPh>
    <rPh sb="2" eb="3">
      <t>アリ</t>
    </rPh>
    <rPh sb="4" eb="5">
      <t>アツ</t>
    </rPh>
    <rPh sb="5" eb="6">
      <t>クサ</t>
    </rPh>
    <rPh sb="6" eb="7">
      <t>レツ</t>
    </rPh>
    <rPh sb="7" eb="9">
      <t>カンカク</t>
    </rPh>
    <rPh sb="14" eb="16">
      <t>チョッケイ</t>
    </rPh>
    <phoneticPr fontId="1"/>
  </si>
  <si>
    <t>集草列間隔3.6m、直径1.5m</t>
    <rPh sb="0" eb="1">
      <t>アツ</t>
    </rPh>
    <rPh sb="1" eb="2">
      <t>クサ</t>
    </rPh>
    <rPh sb="2" eb="3">
      <t>レツ</t>
    </rPh>
    <rPh sb="3" eb="5">
      <t>カンカク</t>
    </rPh>
    <rPh sb="10" eb="12">
      <t>チョッケイ</t>
    </rPh>
    <phoneticPr fontId="12"/>
  </si>
  <si>
    <t>にんにくハーベスター</t>
    <phoneticPr fontId="1"/>
  </si>
  <si>
    <t>P5</t>
  </si>
  <si>
    <t>①自脱型コンバイン使用</t>
    <rPh sb="1" eb="2">
      <t>ジ</t>
    </rPh>
    <rPh sb="2" eb="4">
      <t>ダッケイ</t>
    </rPh>
    <rPh sb="9" eb="11">
      <t>シヨウ</t>
    </rPh>
    <phoneticPr fontId="1"/>
  </si>
  <si>
    <t>区分</t>
    <rPh sb="0" eb="2">
      <t>クブン</t>
    </rPh>
    <phoneticPr fontId="1"/>
  </si>
  <si>
    <t>「用途」欄記載名称</t>
    <rPh sb="1" eb="3">
      <t>ヨウト</t>
    </rPh>
    <rPh sb="4" eb="5">
      <t>ラン</t>
    </rPh>
    <rPh sb="5" eb="7">
      <t>キサイ</t>
    </rPh>
    <rPh sb="7" eb="9">
      <t>メイショウ</t>
    </rPh>
    <phoneticPr fontId="1"/>
  </si>
  <si>
    <t>作業名</t>
    <rPh sb="0" eb="3">
      <t>サギョウメイ</t>
    </rPh>
    <phoneticPr fontId="1"/>
  </si>
  <si>
    <t>基準表番号</t>
    <rPh sb="0" eb="2">
      <t>キジュン</t>
    </rPh>
    <rPh sb="2" eb="3">
      <t>オモテ</t>
    </rPh>
    <rPh sb="3" eb="5">
      <t>バンゴウ</t>
    </rPh>
    <phoneticPr fontId="1"/>
  </si>
  <si>
    <t xml:space="preserve">C11 </t>
    <phoneticPr fontId="1"/>
  </si>
  <si>
    <t>D8</t>
    <phoneticPr fontId="1"/>
  </si>
  <si>
    <t>A3</t>
    <phoneticPr fontId="1"/>
  </si>
  <si>
    <t>C15</t>
    <phoneticPr fontId="1"/>
  </si>
  <si>
    <t>E5</t>
    <phoneticPr fontId="1"/>
  </si>
  <si>
    <t>MA4</t>
    <phoneticPr fontId="1"/>
  </si>
  <si>
    <t>R1</t>
    <phoneticPr fontId="1"/>
  </si>
  <si>
    <t>R3</t>
    <phoneticPr fontId="1"/>
  </si>
  <si>
    <t>機械名</t>
    <rPh sb="0" eb="3">
      <t>キカイメイ</t>
    </rPh>
    <phoneticPr fontId="1"/>
  </si>
  <si>
    <t>ロータリーハロー</t>
    <phoneticPr fontId="1"/>
  </si>
  <si>
    <t>マニュアスプレッダー</t>
    <phoneticPr fontId="1"/>
  </si>
  <si>
    <t>ブロードキャスター</t>
    <phoneticPr fontId="1"/>
  </si>
  <si>
    <t>ロータリー</t>
    <phoneticPr fontId="1"/>
  </si>
  <si>
    <t>代かき機</t>
    <rPh sb="0" eb="1">
      <t>ダイ</t>
    </rPh>
    <rPh sb="3" eb="4">
      <t>キ</t>
    </rPh>
    <phoneticPr fontId="1"/>
  </si>
  <si>
    <t>自脱型コンバイン</t>
    <rPh sb="0" eb="1">
      <t>ジ</t>
    </rPh>
    <rPh sb="1" eb="3">
      <t>ダッケイ</t>
    </rPh>
    <phoneticPr fontId="1"/>
  </si>
  <si>
    <t>溝切り機</t>
    <rPh sb="0" eb="1">
      <t>ミゾ</t>
    </rPh>
    <rPh sb="1" eb="2">
      <t>キリ</t>
    </rPh>
    <rPh sb="3" eb="4">
      <t>キ</t>
    </rPh>
    <phoneticPr fontId="1"/>
  </si>
  <si>
    <t>サブソイラー</t>
    <phoneticPr fontId="1"/>
  </si>
  <si>
    <t>耕起</t>
    <rPh sb="0" eb="1">
      <t>タガヤ</t>
    </rPh>
    <rPh sb="1" eb="2">
      <t>オ</t>
    </rPh>
    <phoneticPr fontId="1"/>
  </si>
  <si>
    <t>肥料散布</t>
    <rPh sb="0" eb="2">
      <t>ヒリョウ</t>
    </rPh>
    <rPh sb="2" eb="4">
      <t>サンプ</t>
    </rPh>
    <phoneticPr fontId="1"/>
  </si>
  <si>
    <t>代かき</t>
    <rPh sb="0" eb="1">
      <t>シロ</t>
    </rPh>
    <phoneticPr fontId="1"/>
  </si>
  <si>
    <t>収穫・運搬</t>
    <rPh sb="0" eb="2">
      <t>シュウカク</t>
    </rPh>
    <rPh sb="3" eb="5">
      <t>ウンパン</t>
    </rPh>
    <phoneticPr fontId="1"/>
  </si>
  <si>
    <t>稲わら収集</t>
    <rPh sb="0" eb="1">
      <t>イナ</t>
    </rPh>
    <rPh sb="3" eb="5">
      <t>シュウシュウ</t>
    </rPh>
    <phoneticPr fontId="1"/>
  </si>
  <si>
    <t>溝切・心土破砕</t>
    <rPh sb="0" eb="1">
      <t>ミゾ</t>
    </rPh>
    <rPh sb="1" eb="2">
      <t>キリ</t>
    </rPh>
    <rPh sb="3" eb="4">
      <t>ココロ</t>
    </rPh>
    <rPh sb="4" eb="5">
      <t>ツチ</t>
    </rPh>
    <rPh sb="5" eb="7">
      <t>ハサイ</t>
    </rPh>
    <phoneticPr fontId="1"/>
  </si>
  <si>
    <t>10a当たり消費量</t>
    <rPh sb="3" eb="4">
      <t>ア</t>
    </rPh>
    <rPh sb="6" eb="9">
      <t>ショウヒリョウ</t>
    </rPh>
    <phoneticPr fontId="1"/>
  </si>
  <si>
    <t>作業回数</t>
    <rPh sb="0" eb="2">
      <t>サギョウ</t>
    </rPh>
    <rPh sb="2" eb="4">
      <t>カイスウ</t>
    </rPh>
    <phoneticPr fontId="1"/>
  </si>
  <si>
    <t>消費量</t>
    <rPh sb="0" eb="3">
      <t>ショウヒリョウ</t>
    </rPh>
    <phoneticPr fontId="1"/>
  </si>
  <si>
    <t>A</t>
    <phoneticPr fontId="1"/>
  </si>
  <si>
    <t>年間消費量</t>
    <rPh sb="0" eb="2">
      <t>ネンカン</t>
    </rPh>
    <rPh sb="2" eb="5">
      <t>ショウヒリョウ</t>
    </rPh>
    <phoneticPr fontId="1"/>
  </si>
  <si>
    <t>規格</t>
    <rPh sb="0" eb="2">
      <t>キカク</t>
    </rPh>
    <phoneticPr fontId="1"/>
  </si>
  <si>
    <t>9本爪・砕土ローラ付</t>
    <rPh sb="1" eb="2">
      <t>ホン</t>
    </rPh>
    <rPh sb="2" eb="3">
      <t>ツメ</t>
    </rPh>
    <rPh sb="4" eb="6">
      <t>サイド</t>
    </rPh>
    <rPh sb="9" eb="10">
      <t>ヅケ</t>
    </rPh>
    <phoneticPr fontId="1"/>
  </si>
  <si>
    <t>2.7ｍ</t>
    <phoneticPr fontId="1"/>
  </si>
  <si>
    <t>横軸ビータ6ｔ</t>
    <rPh sb="0" eb="2">
      <t>ヨコジク</t>
    </rPh>
    <phoneticPr fontId="1"/>
  </si>
  <si>
    <t>800ℓ</t>
    <phoneticPr fontId="1"/>
  </si>
  <si>
    <t>サイドドライブ　2.4ｍ</t>
    <phoneticPr fontId="1"/>
  </si>
  <si>
    <t>ロータリ型5.1ｍ</t>
    <rPh sb="4" eb="5">
      <t>カタ</t>
    </rPh>
    <phoneticPr fontId="1"/>
  </si>
  <si>
    <t>6条</t>
    <rPh sb="1" eb="2">
      <t>ジョウ</t>
    </rPh>
    <phoneticPr fontId="1"/>
  </si>
  <si>
    <t>直装式</t>
    <rPh sb="0" eb="1">
      <t>チョク</t>
    </rPh>
    <rPh sb="1" eb="2">
      <t>ヨソオ</t>
    </rPh>
    <rPh sb="2" eb="3">
      <t>シキ</t>
    </rPh>
    <phoneticPr fontId="1"/>
  </si>
  <si>
    <t>2本爪</t>
    <rPh sb="1" eb="2">
      <t>ホン</t>
    </rPh>
    <rPh sb="2" eb="3">
      <t>ツメ</t>
    </rPh>
    <phoneticPr fontId="1"/>
  </si>
  <si>
    <t>②普通型コンバイン使用</t>
    <rPh sb="1" eb="3">
      <t>フツウ</t>
    </rPh>
    <rPh sb="3" eb="4">
      <t>カタ</t>
    </rPh>
    <rPh sb="9" eb="11">
      <t>シヨウ</t>
    </rPh>
    <phoneticPr fontId="1"/>
  </si>
  <si>
    <t>水稲②A</t>
    <rPh sb="0" eb="2">
      <t>スイトウ</t>
    </rPh>
    <phoneticPr fontId="1"/>
  </si>
  <si>
    <t>MA9</t>
    <phoneticPr fontId="1"/>
  </si>
  <si>
    <t>耕転</t>
    <rPh sb="0" eb="1">
      <t>タガヤ</t>
    </rPh>
    <rPh sb="1" eb="2">
      <t>テン</t>
    </rPh>
    <phoneticPr fontId="1"/>
  </si>
  <si>
    <t>汎用コンバイン</t>
    <rPh sb="0" eb="2">
      <t>ハンヨウ</t>
    </rPh>
    <phoneticPr fontId="1"/>
  </si>
  <si>
    <t>刈幅3.22ｍ</t>
    <rPh sb="0" eb="1">
      <t>カリ</t>
    </rPh>
    <rPh sb="1" eb="2">
      <t>ハバ</t>
    </rPh>
    <phoneticPr fontId="1"/>
  </si>
  <si>
    <t>収穫</t>
    <rPh sb="0" eb="2">
      <t>シュウカク</t>
    </rPh>
    <phoneticPr fontId="1"/>
  </si>
  <si>
    <t>麦類</t>
    <rPh sb="0" eb="1">
      <t>ムギ</t>
    </rPh>
    <rPh sb="1" eb="2">
      <t>ルイ</t>
    </rPh>
    <phoneticPr fontId="1"/>
  </si>
  <si>
    <t>①秋まき小麦</t>
    <rPh sb="1" eb="2">
      <t>アキ</t>
    </rPh>
    <rPh sb="4" eb="6">
      <t>コムギ</t>
    </rPh>
    <phoneticPr fontId="1"/>
  </si>
  <si>
    <t>A2</t>
    <phoneticPr fontId="1"/>
  </si>
  <si>
    <t>横軸ビータ3ｔ</t>
    <rPh sb="0" eb="2">
      <t>ヨコジク</t>
    </rPh>
    <phoneticPr fontId="1"/>
  </si>
  <si>
    <t>A普通畑</t>
    <rPh sb="1" eb="3">
      <t>フツウ</t>
    </rPh>
    <rPh sb="3" eb="4">
      <t>ハタケ</t>
    </rPh>
    <phoneticPr fontId="1"/>
  </si>
  <si>
    <t>麦類①A</t>
    <rPh sb="0" eb="1">
      <t>ムギ</t>
    </rPh>
    <rPh sb="1" eb="2">
      <t>ルイ</t>
    </rPh>
    <phoneticPr fontId="1"/>
  </si>
  <si>
    <t>麦類①B</t>
    <rPh sb="0" eb="1">
      <t>ムギ</t>
    </rPh>
    <rPh sb="1" eb="2">
      <t>ルイ</t>
    </rPh>
    <phoneticPr fontId="1"/>
  </si>
  <si>
    <t>麦類①C</t>
    <rPh sb="0" eb="1">
      <t>ムギ</t>
    </rPh>
    <rPh sb="1" eb="2">
      <t>ルイ</t>
    </rPh>
    <phoneticPr fontId="1"/>
  </si>
  <si>
    <t>C7</t>
    <phoneticPr fontId="1"/>
  </si>
  <si>
    <t>C4</t>
    <phoneticPr fontId="1"/>
  </si>
  <si>
    <t>18″×4　リバーシブル</t>
    <phoneticPr fontId="1"/>
  </si>
  <si>
    <t>16″×3　リバーシブル</t>
    <phoneticPr fontId="1"/>
  </si>
  <si>
    <t>ボトムプラウ</t>
    <phoneticPr fontId="1"/>
  </si>
  <si>
    <t>砕土・整地</t>
    <rPh sb="0" eb="1">
      <t>クダ</t>
    </rPh>
    <rPh sb="1" eb="2">
      <t>ツチ</t>
    </rPh>
    <rPh sb="3" eb="5">
      <t>セイチ</t>
    </rPh>
    <phoneticPr fontId="1"/>
  </si>
  <si>
    <t>D3</t>
    <phoneticPr fontId="1"/>
  </si>
  <si>
    <t>D7</t>
    <phoneticPr fontId="1"/>
  </si>
  <si>
    <t>ディスクハロー</t>
    <phoneticPr fontId="1"/>
  </si>
  <si>
    <t>2.4ｍ</t>
    <phoneticPr fontId="1"/>
  </si>
  <si>
    <t>施肥・は種</t>
    <rPh sb="0" eb="2">
      <t>セヒ</t>
    </rPh>
    <rPh sb="4" eb="5">
      <t>タネ</t>
    </rPh>
    <phoneticPr fontId="1"/>
  </si>
  <si>
    <t>G6</t>
    <phoneticPr fontId="1"/>
  </si>
  <si>
    <t>G5</t>
    <phoneticPr fontId="1"/>
  </si>
  <si>
    <t>2.5ｍ</t>
    <phoneticPr fontId="1"/>
  </si>
  <si>
    <t>防除</t>
    <rPh sb="0" eb="2">
      <t>ボウジョ</t>
    </rPh>
    <phoneticPr fontId="1"/>
  </si>
  <si>
    <t>L10</t>
    <phoneticPr fontId="1"/>
  </si>
  <si>
    <t>L9</t>
    <phoneticPr fontId="1"/>
  </si>
  <si>
    <t>1,500ℓ</t>
    <phoneticPr fontId="1"/>
  </si>
  <si>
    <t>1,200ℓ</t>
    <phoneticPr fontId="1"/>
  </si>
  <si>
    <t>MB4</t>
    <phoneticPr fontId="1"/>
  </si>
  <si>
    <t>普通型コンバイン</t>
    <rPh sb="0" eb="2">
      <t>フツウ</t>
    </rPh>
    <rPh sb="2" eb="3">
      <t>カタ</t>
    </rPh>
    <phoneticPr fontId="1"/>
  </si>
  <si>
    <t>刈幅5.4ｍ</t>
    <rPh sb="0" eb="1">
      <t>カリ</t>
    </rPh>
    <rPh sb="1" eb="2">
      <t>ハバ</t>
    </rPh>
    <phoneticPr fontId="1"/>
  </si>
  <si>
    <t>刈幅2.6ｍ</t>
    <rPh sb="0" eb="1">
      <t>カリ</t>
    </rPh>
    <rPh sb="1" eb="2">
      <t>ハバ</t>
    </rPh>
    <phoneticPr fontId="1"/>
  </si>
  <si>
    <t>N1</t>
    <phoneticPr fontId="1"/>
  </si>
  <si>
    <t>N2</t>
    <phoneticPr fontId="1"/>
  </si>
  <si>
    <t>ストローチョッパー</t>
    <phoneticPr fontId="1"/>
  </si>
  <si>
    <t>フレール型2.1ｍ</t>
    <rPh sb="4" eb="5">
      <t>カタ</t>
    </rPh>
    <phoneticPr fontId="1"/>
  </si>
  <si>
    <t>フレール型2.8ｍ</t>
    <rPh sb="4" eb="5">
      <t>カタ</t>
    </rPh>
    <phoneticPr fontId="1"/>
  </si>
  <si>
    <t>残さ処理</t>
    <rPh sb="0" eb="1">
      <t>ノコ</t>
    </rPh>
    <rPh sb="2" eb="4">
      <t>ショリ</t>
    </rPh>
    <phoneticPr fontId="1"/>
  </si>
  <si>
    <t>20×28</t>
    <phoneticPr fontId="1"/>
  </si>
  <si>
    <t>②春まき小麦</t>
    <rPh sb="1" eb="2">
      <t>ハル</t>
    </rPh>
    <rPh sb="4" eb="6">
      <t>コムギ</t>
    </rPh>
    <phoneticPr fontId="1"/>
  </si>
  <si>
    <t>麦類②</t>
    <rPh sb="0" eb="1">
      <t>ムギ</t>
    </rPh>
    <rPh sb="1" eb="2">
      <t>ルイ</t>
    </rPh>
    <phoneticPr fontId="1"/>
  </si>
  <si>
    <t>③大麦</t>
    <rPh sb="1" eb="3">
      <t>オオムギ</t>
    </rPh>
    <phoneticPr fontId="1"/>
  </si>
  <si>
    <t>麦類③</t>
    <rPh sb="0" eb="1">
      <t>ムギ</t>
    </rPh>
    <rPh sb="1" eb="2">
      <t>ルイ</t>
    </rPh>
    <phoneticPr fontId="1"/>
  </si>
  <si>
    <t>MB3</t>
    <phoneticPr fontId="1"/>
  </si>
  <si>
    <t>刈幅4.5ｍ</t>
    <rPh sb="0" eb="1">
      <t>カリ</t>
    </rPh>
    <rPh sb="1" eb="2">
      <t>ハバ</t>
    </rPh>
    <phoneticPr fontId="1"/>
  </si>
  <si>
    <t>①豆用コンバイン使用</t>
    <rPh sb="1" eb="2">
      <t>マメ</t>
    </rPh>
    <rPh sb="2" eb="3">
      <t>ヨウ</t>
    </rPh>
    <rPh sb="8" eb="10">
      <t>シヨウ</t>
    </rPh>
    <phoneticPr fontId="1"/>
  </si>
  <si>
    <t>中耕・除草</t>
    <rPh sb="0" eb="1">
      <t>ナカ</t>
    </rPh>
    <rPh sb="1" eb="2">
      <t>タガヤ</t>
    </rPh>
    <rPh sb="3" eb="5">
      <t>ジョソウ</t>
    </rPh>
    <phoneticPr fontId="1"/>
  </si>
  <si>
    <t>G3</t>
    <phoneticPr fontId="1"/>
  </si>
  <si>
    <t>J1</t>
    <phoneticPr fontId="1"/>
  </si>
  <si>
    <t>カルチベーター</t>
    <phoneticPr fontId="1"/>
  </si>
  <si>
    <t>豆用コンバイン</t>
    <rPh sb="0" eb="1">
      <t>マメ</t>
    </rPh>
    <rPh sb="1" eb="2">
      <t>ヨウ</t>
    </rPh>
    <phoneticPr fontId="1"/>
  </si>
  <si>
    <t>2条用</t>
    <rPh sb="1" eb="2">
      <t>ジョウ</t>
    </rPh>
    <rPh sb="2" eb="3">
      <t>ヨウ</t>
    </rPh>
    <phoneticPr fontId="1"/>
  </si>
  <si>
    <t>②汎用コンバイン</t>
    <rPh sb="1" eb="3">
      <t>ハンヨウ</t>
    </rPh>
    <phoneticPr fontId="1"/>
  </si>
  <si>
    <t>B転換畑</t>
    <rPh sb="1" eb="3">
      <t>テンカン</t>
    </rPh>
    <rPh sb="3" eb="4">
      <t>ハタケ</t>
    </rPh>
    <phoneticPr fontId="1"/>
  </si>
  <si>
    <t>C大豆間作</t>
    <rPh sb="1" eb="3">
      <t>ダイズ</t>
    </rPh>
    <rPh sb="3" eb="4">
      <t>アイダ</t>
    </rPh>
    <rPh sb="4" eb="5">
      <t>ツク</t>
    </rPh>
    <phoneticPr fontId="1"/>
  </si>
  <si>
    <t>C6</t>
    <phoneticPr fontId="1"/>
  </si>
  <si>
    <t>MD2</t>
    <phoneticPr fontId="1"/>
  </si>
  <si>
    <t>18″×3　リバーシブル</t>
    <phoneticPr fontId="1"/>
  </si>
  <si>
    <t>①移植タイプ</t>
    <rPh sb="1" eb="3">
      <t>イショク</t>
    </rPh>
    <phoneticPr fontId="1"/>
  </si>
  <si>
    <t>B</t>
    <phoneticPr fontId="1"/>
  </si>
  <si>
    <t>甜菜①A</t>
    <rPh sb="0" eb="2">
      <t>テンサイ</t>
    </rPh>
    <phoneticPr fontId="1"/>
  </si>
  <si>
    <t>心土破砕</t>
    <rPh sb="0" eb="1">
      <t>ココロ</t>
    </rPh>
    <rPh sb="1" eb="2">
      <t>ツチ</t>
    </rPh>
    <rPh sb="2" eb="4">
      <t>ハサイ</t>
    </rPh>
    <phoneticPr fontId="1"/>
  </si>
  <si>
    <t>改良材散布</t>
    <rPh sb="0" eb="2">
      <t>カイリョウ</t>
    </rPh>
    <rPh sb="2" eb="3">
      <t>ザイ</t>
    </rPh>
    <rPh sb="3" eb="5">
      <t>サンプ</t>
    </rPh>
    <phoneticPr fontId="1"/>
  </si>
  <si>
    <t>作条施肥機</t>
    <rPh sb="0" eb="1">
      <t>ツク</t>
    </rPh>
    <rPh sb="1" eb="2">
      <t>ジョウ</t>
    </rPh>
    <rPh sb="2" eb="4">
      <t>セヒ</t>
    </rPh>
    <rPh sb="4" eb="5">
      <t>キ</t>
    </rPh>
    <phoneticPr fontId="1"/>
  </si>
  <si>
    <t>移植</t>
    <rPh sb="0" eb="2">
      <t>イショク</t>
    </rPh>
    <phoneticPr fontId="1"/>
  </si>
  <si>
    <t>H1</t>
    <phoneticPr fontId="1"/>
  </si>
  <si>
    <t>MI2</t>
    <phoneticPr fontId="1"/>
  </si>
  <si>
    <t>MI3</t>
    <phoneticPr fontId="1"/>
  </si>
  <si>
    <t>ビート移植機</t>
    <rPh sb="3" eb="6">
      <t>イショクキ</t>
    </rPh>
    <phoneticPr fontId="1"/>
  </si>
  <si>
    <t>半自動4条</t>
    <rPh sb="0" eb="3">
      <t>ハンジドウ</t>
    </rPh>
    <rPh sb="4" eb="5">
      <t>ジョウ</t>
    </rPh>
    <phoneticPr fontId="1"/>
  </si>
  <si>
    <t>ビートタッパー</t>
    <phoneticPr fontId="1"/>
  </si>
  <si>
    <t>けん引1条（タッパー付き）</t>
    <rPh sb="2" eb="3">
      <t>イン</t>
    </rPh>
    <rPh sb="4" eb="5">
      <t>ジョウ</t>
    </rPh>
    <rPh sb="10" eb="11">
      <t>ツ</t>
    </rPh>
    <phoneticPr fontId="1"/>
  </si>
  <si>
    <t>けん引1条（タッパーなし）</t>
    <rPh sb="2" eb="3">
      <t>イン</t>
    </rPh>
    <rPh sb="4" eb="5">
      <t>ジョウ</t>
    </rPh>
    <phoneticPr fontId="1"/>
  </si>
  <si>
    <t>※Aはビートタッパーを使用しない場合、Bはビートタッパーを使用する場合。</t>
    <rPh sb="11" eb="13">
      <t>シヨウ</t>
    </rPh>
    <rPh sb="16" eb="18">
      <t>バアイ</t>
    </rPh>
    <rPh sb="29" eb="31">
      <t>シヨウ</t>
    </rPh>
    <rPh sb="33" eb="35">
      <t>バアイ</t>
    </rPh>
    <phoneticPr fontId="1"/>
  </si>
  <si>
    <t>②非移植タイプ</t>
    <rPh sb="1" eb="2">
      <t>ヒ</t>
    </rPh>
    <rPh sb="2" eb="4">
      <t>イショク</t>
    </rPh>
    <phoneticPr fontId="1"/>
  </si>
  <si>
    <t>甜菜②A</t>
    <rPh sb="0" eb="2">
      <t>テンサイ</t>
    </rPh>
    <phoneticPr fontId="1"/>
  </si>
  <si>
    <t>①ポテトハーベスタータイプ</t>
    <phoneticPr fontId="1"/>
  </si>
  <si>
    <t>施肥・植付</t>
    <rPh sb="0" eb="2">
      <t>セヒ</t>
    </rPh>
    <rPh sb="3" eb="4">
      <t>ウ</t>
    </rPh>
    <rPh sb="4" eb="5">
      <t>ツ</t>
    </rPh>
    <phoneticPr fontId="1"/>
  </si>
  <si>
    <t>培土</t>
    <rPh sb="0" eb="2">
      <t>バイド</t>
    </rPh>
    <phoneticPr fontId="1"/>
  </si>
  <si>
    <t>G13</t>
    <phoneticPr fontId="1"/>
  </si>
  <si>
    <t>JA2</t>
    <phoneticPr fontId="1"/>
  </si>
  <si>
    <t>MH2</t>
    <phoneticPr fontId="1"/>
  </si>
  <si>
    <t>ポテトプランター</t>
    <phoneticPr fontId="1"/>
  </si>
  <si>
    <t>ロータリーカルチベーター</t>
    <phoneticPr fontId="1"/>
  </si>
  <si>
    <t>ポテトハーベスター</t>
    <phoneticPr fontId="1"/>
  </si>
  <si>
    <t>けん引式（でん原）</t>
    <rPh sb="2" eb="3">
      <t>イン</t>
    </rPh>
    <rPh sb="3" eb="4">
      <t>シキ</t>
    </rPh>
    <rPh sb="7" eb="8">
      <t>ハラ</t>
    </rPh>
    <phoneticPr fontId="1"/>
  </si>
  <si>
    <t>②ポテトディガータイプ</t>
    <phoneticPr fontId="1"/>
  </si>
  <si>
    <t>18″×2　リバーシブル</t>
    <phoneticPr fontId="1"/>
  </si>
  <si>
    <t>650ℓ</t>
    <phoneticPr fontId="1"/>
  </si>
  <si>
    <t>ポテトディガー</t>
    <phoneticPr fontId="1"/>
  </si>
  <si>
    <t>C5</t>
    <phoneticPr fontId="1"/>
  </si>
  <si>
    <t>L7</t>
    <phoneticPr fontId="1"/>
  </si>
  <si>
    <t>MH7</t>
    <phoneticPr fontId="1"/>
  </si>
  <si>
    <t>①休閑タイプ（えん麦、シロカラシ）</t>
    <rPh sb="1" eb="3">
      <t>キュウカン</t>
    </rPh>
    <rPh sb="9" eb="10">
      <t>ムギ</t>
    </rPh>
    <phoneticPr fontId="1"/>
  </si>
  <si>
    <t>6.0ｍ</t>
    <phoneticPr fontId="1"/>
  </si>
  <si>
    <t>D17</t>
    <phoneticPr fontId="1"/>
  </si>
  <si>
    <t>鎮圧覆土</t>
    <rPh sb="0" eb="2">
      <t>チンアツ</t>
    </rPh>
    <rPh sb="2" eb="3">
      <t>クツガエ</t>
    </rPh>
    <rPh sb="3" eb="4">
      <t>ツチ</t>
    </rPh>
    <phoneticPr fontId="1"/>
  </si>
  <si>
    <t>茎葉処理</t>
    <rPh sb="0" eb="1">
      <t>クキ</t>
    </rPh>
    <rPh sb="1" eb="2">
      <t>ハ</t>
    </rPh>
    <rPh sb="2" eb="4">
      <t>ショリ</t>
    </rPh>
    <phoneticPr fontId="1"/>
  </si>
  <si>
    <t>ケンブリッジローラ</t>
    <phoneticPr fontId="1"/>
  </si>
  <si>
    <t>②休閑タイプ（とうもろこし、ひまわり）</t>
    <rPh sb="1" eb="3">
      <t>キュウカン</t>
    </rPh>
    <phoneticPr fontId="1"/>
  </si>
  <si>
    <t>③あと作タイプ</t>
    <rPh sb="3" eb="4">
      <t>ツク</t>
    </rPh>
    <phoneticPr fontId="1"/>
  </si>
  <si>
    <t>そ菜</t>
    <rPh sb="1" eb="2">
      <t>ナ</t>
    </rPh>
    <phoneticPr fontId="1"/>
  </si>
  <si>
    <t>①たまねぎ</t>
    <phoneticPr fontId="1"/>
  </si>
  <si>
    <t>そ菜①B</t>
    <rPh sb="1" eb="2">
      <t>ナ</t>
    </rPh>
    <phoneticPr fontId="1"/>
  </si>
  <si>
    <t>そ菜①A</t>
    <rPh sb="1" eb="2">
      <t>ナ</t>
    </rPh>
    <phoneticPr fontId="1"/>
  </si>
  <si>
    <t>※Aはカルチベーターを使用しない場合、Bはカルチベーターを使用する場合。</t>
    <rPh sb="11" eb="13">
      <t>シヨウ</t>
    </rPh>
    <rPh sb="16" eb="18">
      <t>バアイ</t>
    </rPh>
    <rPh sb="29" eb="31">
      <t>シヨウ</t>
    </rPh>
    <rPh sb="33" eb="35">
      <t>バアイ</t>
    </rPh>
    <phoneticPr fontId="1"/>
  </si>
  <si>
    <t>施肥</t>
    <rPh sb="0" eb="2">
      <t>セヒ</t>
    </rPh>
    <phoneticPr fontId="1"/>
  </si>
  <si>
    <t>耕起（秋耕）</t>
    <rPh sb="0" eb="1">
      <t>タガヤ</t>
    </rPh>
    <rPh sb="1" eb="2">
      <t>オ</t>
    </rPh>
    <rPh sb="3" eb="4">
      <t>アキ</t>
    </rPh>
    <rPh sb="4" eb="5">
      <t>タガヤ</t>
    </rPh>
    <phoneticPr fontId="1"/>
  </si>
  <si>
    <t>B7</t>
    <phoneticPr fontId="1"/>
  </si>
  <si>
    <t>MK2</t>
    <phoneticPr fontId="1"/>
  </si>
  <si>
    <t>MK5</t>
    <phoneticPr fontId="1"/>
  </si>
  <si>
    <t>C3</t>
    <phoneticPr fontId="1"/>
  </si>
  <si>
    <t>600ℓ、スパウト</t>
    <phoneticPr fontId="1"/>
  </si>
  <si>
    <t>4条、堀取り・集積</t>
    <rPh sb="1" eb="2">
      <t>ジョウ</t>
    </rPh>
    <rPh sb="3" eb="4">
      <t>ホリ</t>
    </rPh>
    <rPh sb="4" eb="5">
      <t>ト</t>
    </rPh>
    <rPh sb="7" eb="9">
      <t>シュウセキ</t>
    </rPh>
    <phoneticPr fontId="1"/>
  </si>
  <si>
    <t>8条・機上選別</t>
    <rPh sb="1" eb="2">
      <t>ジョウ</t>
    </rPh>
    <rPh sb="3" eb="5">
      <t>キジョウ</t>
    </rPh>
    <rPh sb="5" eb="7">
      <t>センベツ</t>
    </rPh>
    <phoneticPr fontId="1"/>
  </si>
  <si>
    <t>16″×3</t>
    <phoneticPr fontId="1"/>
  </si>
  <si>
    <t>たまねぎディガー</t>
    <phoneticPr fontId="1"/>
  </si>
  <si>
    <t>たまねぎピッカー</t>
    <phoneticPr fontId="1"/>
  </si>
  <si>
    <t>②かぼちゃ、すいか、メロン</t>
    <phoneticPr fontId="1"/>
  </si>
  <si>
    <t>Aかぼちゃ</t>
    <phoneticPr fontId="1"/>
  </si>
  <si>
    <t>Bすいか</t>
    <phoneticPr fontId="1"/>
  </si>
  <si>
    <t>Cメロン</t>
    <phoneticPr fontId="1"/>
  </si>
  <si>
    <t>そ菜②B</t>
    <rPh sb="1" eb="2">
      <t>ナ</t>
    </rPh>
    <phoneticPr fontId="1"/>
  </si>
  <si>
    <t>そ菜②C</t>
    <rPh sb="1" eb="2">
      <t>ナ</t>
    </rPh>
    <phoneticPr fontId="1"/>
  </si>
  <si>
    <t>そ菜②A</t>
    <rPh sb="1" eb="2">
      <t>ナ</t>
    </rPh>
    <phoneticPr fontId="1"/>
  </si>
  <si>
    <t>※すいか、メロンはトンネル栽培用。ハウス栽培の場合は使用する作業機ごとの10a当たり消費量を積算して算定すること。</t>
    <rPh sb="13" eb="15">
      <t>サイバイ</t>
    </rPh>
    <rPh sb="15" eb="16">
      <t>ヨウ</t>
    </rPh>
    <rPh sb="20" eb="22">
      <t>サイバイ</t>
    </rPh>
    <rPh sb="23" eb="25">
      <t>バアイ</t>
    </rPh>
    <rPh sb="26" eb="28">
      <t>シヨウ</t>
    </rPh>
    <rPh sb="30" eb="32">
      <t>サギョウ</t>
    </rPh>
    <rPh sb="39" eb="40">
      <t>ア</t>
    </rPh>
    <rPh sb="42" eb="44">
      <t>ショウヒ</t>
    </rPh>
    <rPh sb="44" eb="45">
      <t>リョウ</t>
    </rPh>
    <rPh sb="46" eb="48">
      <t>セキサン</t>
    </rPh>
    <rPh sb="50" eb="52">
      <t>サンテイ</t>
    </rPh>
    <phoneticPr fontId="1"/>
  </si>
  <si>
    <t>堆肥等散布</t>
    <rPh sb="0" eb="2">
      <t>タイヒ</t>
    </rPh>
    <rPh sb="2" eb="3">
      <t>トウ</t>
    </rPh>
    <rPh sb="3" eb="5">
      <t>サンプ</t>
    </rPh>
    <phoneticPr fontId="1"/>
  </si>
  <si>
    <t>マルチ</t>
    <phoneticPr fontId="1"/>
  </si>
  <si>
    <t>畦間除草</t>
    <rPh sb="0" eb="1">
      <t>ケイ</t>
    </rPh>
    <rPh sb="1" eb="2">
      <t>アイダ</t>
    </rPh>
    <rPh sb="2" eb="4">
      <t>ジョソウ</t>
    </rPh>
    <phoneticPr fontId="1"/>
  </si>
  <si>
    <t>B2</t>
    <phoneticPr fontId="1"/>
  </si>
  <si>
    <t>C16</t>
    <phoneticPr fontId="1"/>
  </si>
  <si>
    <t>D5</t>
    <phoneticPr fontId="1"/>
  </si>
  <si>
    <t>I1</t>
    <phoneticPr fontId="1"/>
  </si>
  <si>
    <t>L4</t>
    <phoneticPr fontId="1"/>
  </si>
  <si>
    <t>ライムソアー</t>
    <phoneticPr fontId="1"/>
  </si>
  <si>
    <t>深耕ロータリー</t>
    <rPh sb="0" eb="1">
      <t>フカ</t>
    </rPh>
    <rPh sb="1" eb="2">
      <t>タガヤ</t>
    </rPh>
    <phoneticPr fontId="1"/>
  </si>
  <si>
    <t>マルチャー</t>
    <phoneticPr fontId="1"/>
  </si>
  <si>
    <t>動力噴霧機</t>
    <rPh sb="0" eb="2">
      <t>ドウリョク</t>
    </rPh>
    <rPh sb="2" eb="4">
      <t>フンム</t>
    </rPh>
    <rPh sb="4" eb="5">
      <t>キ</t>
    </rPh>
    <phoneticPr fontId="1"/>
  </si>
  <si>
    <t>360ℓ</t>
    <phoneticPr fontId="1"/>
  </si>
  <si>
    <t>1.6ｍ</t>
    <phoneticPr fontId="1"/>
  </si>
  <si>
    <t>1.5ｍ</t>
    <phoneticPr fontId="1"/>
  </si>
  <si>
    <t>平畦ロータリー</t>
    <rPh sb="0" eb="1">
      <t>タイラ</t>
    </rPh>
    <rPh sb="1" eb="2">
      <t>ケイ</t>
    </rPh>
    <phoneticPr fontId="1"/>
  </si>
  <si>
    <t>可搬式</t>
    <rPh sb="0" eb="3">
      <t>カハンシキ</t>
    </rPh>
    <phoneticPr fontId="1"/>
  </si>
  <si>
    <t>そ菜③</t>
    <rPh sb="1" eb="2">
      <t>ナ</t>
    </rPh>
    <phoneticPr fontId="1"/>
  </si>
  <si>
    <t>③ごぼう</t>
    <phoneticPr fontId="1"/>
  </si>
  <si>
    <t>D2</t>
    <phoneticPr fontId="1"/>
  </si>
  <si>
    <t>C24</t>
    <phoneticPr fontId="1"/>
  </si>
  <si>
    <t>ML5</t>
    <phoneticPr fontId="1"/>
  </si>
  <si>
    <t>砕土</t>
    <rPh sb="0" eb="1">
      <t>クダ</t>
    </rPh>
    <rPh sb="1" eb="2">
      <t>ツチ</t>
    </rPh>
    <phoneticPr fontId="1"/>
  </si>
  <si>
    <t>整地</t>
    <rPh sb="0" eb="2">
      <t>セイチ</t>
    </rPh>
    <phoneticPr fontId="1"/>
  </si>
  <si>
    <t>作溝</t>
    <rPh sb="0" eb="1">
      <t>ツク</t>
    </rPh>
    <rPh sb="1" eb="2">
      <t>ミゾ</t>
    </rPh>
    <phoneticPr fontId="1"/>
  </si>
  <si>
    <t>トレンチャー</t>
    <phoneticPr fontId="1"/>
  </si>
  <si>
    <t>20″×24</t>
    <phoneticPr fontId="1"/>
  </si>
  <si>
    <t>1条抜取りコンテナ収納</t>
    <rPh sb="1" eb="2">
      <t>ジョウ</t>
    </rPh>
    <rPh sb="2" eb="3">
      <t>ヌ</t>
    </rPh>
    <rPh sb="3" eb="4">
      <t>ト</t>
    </rPh>
    <rPh sb="9" eb="11">
      <t>シュウノウ</t>
    </rPh>
    <phoneticPr fontId="1"/>
  </si>
  <si>
    <t>④長いも</t>
    <rPh sb="1" eb="2">
      <t>ナガ</t>
    </rPh>
    <phoneticPr fontId="1"/>
  </si>
  <si>
    <t>そ菜④</t>
    <rPh sb="1" eb="2">
      <t>ナ</t>
    </rPh>
    <phoneticPr fontId="1"/>
  </si>
  <si>
    <t>600ℓ</t>
    <phoneticPr fontId="1"/>
  </si>
  <si>
    <t>L5</t>
    <phoneticPr fontId="1"/>
  </si>
  <si>
    <t>動力噴霧機</t>
    <rPh sb="0" eb="1">
      <t>ウゴ</t>
    </rPh>
    <rPh sb="1" eb="2">
      <t>チカラ</t>
    </rPh>
    <rPh sb="2" eb="4">
      <t>フンム</t>
    </rPh>
    <rPh sb="4" eb="5">
      <t>キ</t>
    </rPh>
    <phoneticPr fontId="1"/>
  </si>
  <si>
    <t>ながいもリフター</t>
    <phoneticPr fontId="1"/>
  </si>
  <si>
    <t>畦間除草用</t>
    <rPh sb="0" eb="2">
      <t>ケイアイダ</t>
    </rPh>
    <rPh sb="2" eb="4">
      <t>ジョソウ</t>
    </rPh>
    <rPh sb="4" eb="5">
      <t>ヨウ</t>
    </rPh>
    <phoneticPr fontId="1"/>
  </si>
  <si>
    <t>1条、プラウ型</t>
    <rPh sb="1" eb="2">
      <t>ジョウ</t>
    </rPh>
    <rPh sb="6" eb="7">
      <t>ガタ</t>
    </rPh>
    <phoneticPr fontId="1"/>
  </si>
  <si>
    <t>⑤だいこん</t>
    <phoneticPr fontId="1"/>
  </si>
  <si>
    <t>そ菜⑤</t>
    <rPh sb="1" eb="2">
      <t>ナ</t>
    </rPh>
    <phoneticPr fontId="1"/>
  </si>
  <si>
    <t>畦立て・マルチ</t>
    <rPh sb="0" eb="1">
      <t>ケイ</t>
    </rPh>
    <rPh sb="1" eb="2">
      <t>タ</t>
    </rPh>
    <phoneticPr fontId="1"/>
  </si>
  <si>
    <t>16″×3　</t>
    <phoneticPr fontId="1"/>
  </si>
  <si>
    <t>自走式1条ハーフコンテナ</t>
    <rPh sb="0" eb="3">
      <t>ジソウシキ</t>
    </rPh>
    <rPh sb="4" eb="5">
      <t>ジョウ</t>
    </rPh>
    <phoneticPr fontId="1"/>
  </si>
  <si>
    <t>だいこんハーベスター</t>
    <phoneticPr fontId="1"/>
  </si>
  <si>
    <t>⑥にんじん</t>
    <phoneticPr fontId="1"/>
  </si>
  <si>
    <t>そ菜⑥</t>
    <rPh sb="1" eb="2">
      <t>ナ</t>
    </rPh>
    <phoneticPr fontId="1"/>
  </si>
  <si>
    <t>G16</t>
    <phoneticPr fontId="1"/>
  </si>
  <si>
    <t>MM3</t>
    <phoneticPr fontId="1"/>
  </si>
  <si>
    <t>マルチ・は種</t>
    <rPh sb="5" eb="6">
      <t>タネ</t>
    </rPh>
    <phoneticPr fontId="1"/>
  </si>
  <si>
    <t>にんじんハーベスター</t>
    <phoneticPr fontId="1"/>
  </si>
  <si>
    <t>自走式1条フレコンバッグ</t>
    <rPh sb="0" eb="3">
      <t>ジソウシキ</t>
    </rPh>
    <rPh sb="4" eb="5">
      <t>ジョウ</t>
    </rPh>
    <phoneticPr fontId="1"/>
  </si>
  <si>
    <t>⑦スイートコーン</t>
    <phoneticPr fontId="1"/>
  </si>
  <si>
    <t>そ菜⑦</t>
    <rPh sb="1" eb="2">
      <t>ナ</t>
    </rPh>
    <phoneticPr fontId="1"/>
  </si>
  <si>
    <t>B8</t>
    <phoneticPr fontId="1"/>
  </si>
  <si>
    <t>I2</t>
    <phoneticPr fontId="1"/>
  </si>
  <si>
    <t>600ℓ、スピンナー</t>
    <phoneticPr fontId="1"/>
  </si>
  <si>
    <t>平畦、1.2ｍ</t>
    <rPh sb="0" eb="1">
      <t>タイラ</t>
    </rPh>
    <rPh sb="1" eb="2">
      <t>ケイ</t>
    </rPh>
    <phoneticPr fontId="1"/>
  </si>
  <si>
    <t>残さ鋤込み</t>
    <rPh sb="0" eb="1">
      <t>ノコ</t>
    </rPh>
    <rPh sb="2" eb="3">
      <t>スキ</t>
    </rPh>
    <rPh sb="3" eb="4">
      <t>コミ</t>
    </rPh>
    <phoneticPr fontId="1"/>
  </si>
  <si>
    <t>⑧一般そ菜</t>
    <rPh sb="1" eb="3">
      <t>イッパン</t>
    </rPh>
    <rPh sb="4" eb="5">
      <t>ナ</t>
    </rPh>
    <phoneticPr fontId="1"/>
  </si>
  <si>
    <t>そ菜⑧</t>
    <rPh sb="1" eb="2">
      <t>ナ</t>
    </rPh>
    <phoneticPr fontId="1"/>
  </si>
  <si>
    <t>果樹</t>
    <rPh sb="0" eb="2">
      <t>カジュ</t>
    </rPh>
    <phoneticPr fontId="1"/>
  </si>
  <si>
    <t>①果樹（りんご）</t>
    <rPh sb="1" eb="3">
      <t>カジュ</t>
    </rPh>
    <phoneticPr fontId="1"/>
  </si>
  <si>
    <t>L18</t>
    <phoneticPr fontId="1"/>
  </si>
  <si>
    <t>中耕</t>
    <rPh sb="0" eb="1">
      <t>ナカ</t>
    </rPh>
    <rPh sb="1" eb="2">
      <t>タガヤ</t>
    </rPh>
    <phoneticPr fontId="1"/>
  </si>
  <si>
    <t>1,000ℓ</t>
    <phoneticPr fontId="1"/>
  </si>
  <si>
    <t>果樹①</t>
    <rPh sb="0" eb="2">
      <t>カジュ</t>
    </rPh>
    <phoneticPr fontId="1"/>
  </si>
  <si>
    <t>果樹②</t>
    <rPh sb="0" eb="2">
      <t>カジュ</t>
    </rPh>
    <phoneticPr fontId="1"/>
  </si>
  <si>
    <t>②果樹（ぶどう）</t>
    <rPh sb="1" eb="3">
      <t>カジュ</t>
    </rPh>
    <phoneticPr fontId="1"/>
  </si>
  <si>
    <t>花き</t>
    <rPh sb="0" eb="1">
      <t>ハナ</t>
    </rPh>
    <phoneticPr fontId="1"/>
  </si>
  <si>
    <t>1.6ｍ（耕深30～40ｃｍ）</t>
    <rPh sb="5" eb="6">
      <t>タガヤ</t>
    </rPh>
    <rPh sb="6" eb="7">
      <t>フカ</t>
    </rPh>
    <phoneticPr fontId="1"/>
  </si>
  <si>
    <t>①草地更新（採草利用）</t>
    <rPh sb="1" eb="2">
      <t>クサ</t>
    </rPh>
    <rPh sb="2" eb="3">
      <t>チ</t>
    </rPh>
    <rPh sb="3" eb="5">
      <t>コウシン</t>
    </rPh>
    <rPh sb="6" eb="7">
      <t>ト</t>
    </rPh>
    <rPh sb="7" eb="8">
      <t>クサ</t>
    </rPh>
    <rPh sb="8" eb="10">
      <t>リヨウ</t>
    </rPh>
    <phoneticPr fontId="1"/>
  </si>
  <si>
    <t>A5</t>
    <phoneticPr fontId="1"/>
  </si>
  <si>
    <t>C9</t>
    <phoneticPr fontId="1"/>
  </si>
  <si>
    <t>D4</t>
    <phoneticPr fontId="1"/>
  </si>
  <si>
    <t>B3</t>
    <phoneticPr fontId="1"/>
  </si>
  <si>
    <t>G17</t>
    <phoneticPr fontId="1"/>
  </si>
  <si>
    <t>O3</t>
    <phoneticPr fontId="1"/>
  </si>
  <si>
    <t>O6</t>
    <phoneticPr fontId="1"/>
  </si>
  <si>
    <t>P3</t>
    <phoneticPr fontId="1"/>
  </si>
  <si>
    <t>P4</t>
    <phoneticPr fontId="1"/>
  </si>
  <si>
    <t>Q7</t>
    <phoneticPr fontId="1"/>
  </si>
  <si>
    <t>肥料等散布</t>
    <rPh sb="0" eb="2">
      <t>ヒリョウ</t>
    </rPh>
    <rPh sb="2" eb="3">
      <t>トウ</t>
    </rPh>
    <rPh sb="3" eb="5">
      <t>サンプ</t>
    </rPh>
    <phoneticPr fontId="1"/>
  </si>
  <si>
    <t>鎮圧</t>
    <rPh sb="0" eb="2">
      <t>チンアツ</t>
    </rPh>
    <phoneticPr fontId="1"/>
  </si>
  <si>
    <t>は種</t>
    <rPh sb="1" eb="2">
      <t>タネ</t>
    </rPh>
    <phoneticPr fontId="1"/>
  </si>
  <si>
    <t>雑草処理</t>
    <rPh sb="0" eb="2">
      <t>ザッソウ</t>
    </rPh>
    <rPh sb="2" eb="4">
      <t>ショリ</t>
    </rPh>
    <phoneticPr fontId="1"/>
  </si>
  <si>
    <t>刈取</t>
    <rPh sb="0" eb="1">
      <t>カ</t>
    </rPh>
    <rPh sb="1" eb="2">
      <t>ト</t>
    </rPh>
    <phoneticPr fontId="1"/>
  </si>
  <si>
    <t>反転</t>
    <rPh sb="0" eb="2">
      <t>ハンテン</t>
    </rPh>
    <phoneticPr fontId="1"/>
  </si>
  <si>
    <t>集草</t>
    <rPh sb="0" eb="1">
      <t>アツ</t>
    </rPh>
    <rPh sb="1" eb="2">
      <t>クサ</t>
    </rPh>
    <phoneticPr fontId="1"/>
  </si>
  <si>
    <t>梱包密封</t>
    <rPh sb="0" eb="2">
      <t>コンポウ</t>
    </rPh>
    <rPh sb="2" eb="4">
      <t>ミップウ</t>
    </rPh>
    <phoneticPr fontId="1"/>
  </si>
  <si>
    <t>縦軸ビータ10ｔ</t>
    <rPh sb="0" eb="1">
      <t>タテ</t>
    </rPh>
    <rPh sb="1" eb="2">
      <t>ジク</t>
    </rPh>
    <phoneticPr fontId="1"/>
  </si>
  <si>
    <t>20″×4　リバーシブル</t>
    <phoneticPr fontId="1"/>
  </si>
  <si>
    <t>24×24</t>
    <phoneticPr fontId="1"/>
  </si>
  <si>
    <t>480ℓ</t>
    <phoneticPr fontId="1"/>
  </si>
  <si>
    <t>作業幅2.8ｍ</t>
    <rPh sb="0" eb="3">
      <t>サギョウハバ</t>
    </rPh>
    <phoneticPr fontId="1"/>
  </si>
  <si>
    <t>けん引式3.2ｍ</t>
    <rPh sb="2" eb="4">
      <t>インシキ</t>
    </rPh>
    <phoneticPr fontId="1"/>
  </si>
  <si>
    <t>ロータリー型5.4ｍ</t>
    <rPh sb="5" eb="6">
      <t>カタ</t>
    </rPh>
    <phoneticPr fontId="1"/>
  </si>
  <si>
    <t>ロータリー型3.6ｍ</t>
    <rPh sb="5" eb="6">
      <t>カタ</t>
    </rPh>
    <phoneticPr fontId="1"/>
  </si>
  <si>
    <t>細断有</t>
    <rPh sb="0" eb="2">
      <t>サイダン</t>
    </rPh>
    <rPh sb="2" eb="3">
      <t>アリ</t>
    </rPh>
    <phoneticPr fontId="1"/>
  </si>
  <si>
    <t>ディスクモーア</t>
    <phoneticPr fontId="1"/>
  </si>
  <si>
    <t>モーアコンディショナー</t>
    <phoneticPr fontId="1"/>
  </si>
  <si>
    <t>ヘイレーキ</t>
    <phoneticPr fontId="1"/>
  </si>
  <si>
    <t>ロールベーラー</t>
    <phoneticPr fontId="1"/>
  </si>
  <si>
    <t>②草地更新（放牧利用）</t>
    <rPh sb="1" eb="2">
      <t>クサ</t>
    </rPh>
    <rPh sb="2" eb="3">
      <t>チ</t>
    </rPh>
    <rPh sb="3" eb="5">
      <t>コウシン</t>
    </rPh>
    <rPh sb="6" eb="8">
      <t>ホウボク</t>
    </rPh>
    <rPh sb="8" eb="10">
      <t>リヨウ</t>
    </rPh>
    <phoneticPr fontId="1"/>
  </si>
  <si>
    <t>③乾草タイプ（2回刈り）</t>
    <rPh sb="1" eb="3">
      <t>カンソウ</t>
    </rPh>
    <rPh sb="8" eb="9">
      <t>カイ</t>
    </rPh>
    <rPh sb="9" eb="10">
      <t>カリ</t>
    </rPh>
    <phoneticPr fontId="1"/>
  </si>
  <si>
    <t>A4</t>
    <phoneticPr fontId="1"/>
  </si>
  <si>
    <t>A8</t>
    <phoneticPr fontId="1"/>
  </si>
  <si>
    <t>尿散布</t>
    <rPh sb="0" eb="1">
      <t>ニョウ</t>
    </rPh>
    <rPh sb="1" eb="3">
      <t>サンプ</t>
    </rPh>
    <phoneticPr fontId="1"/>
  </si>
  <si>
    <t>スラリスプレッダー</t>
    <phoneticPr fontId="1"/>
  </si>
  <si>
    <t>縦軸ビータ6ｔ</t>
    <rPh sb="0" eb="1">
      <t>タテ</t>
    </rPh>
    <rPh sb="1" eb="2">
      <t>ジク</t>
    </rPh>
    <phoneticPr fontId="1"/>
  </si>
  <si>
    <t>集草列間隔3.6ｍ</t>
    <rPh sb="0" eb="1">
      <t>アツ</t>
    </rPh>
    <rPh sb="1" eb="2">
      <t>クサ</t>
    </rPh>
    <rPh sb="2" eb="3">
      <t>レツ</t>
    </rPh>
    <rPh sb="3" eb="5">
      <t>カンカク</t>
    </rPh>
    <phoneticPr fontId="1"/>
  </si>
  <si>
    <t>ノズル（拡散板）</t>
    <rPh sb="4" eb="6">
      <t>カクサン</t>
    </rPh>
    <rPh sb="6" eb="7">
      <t>イタ</t>
    </rPh>
    <phoneticPr fontId="1"/>
  </si>
  <si>
    <t>④サイレージタイプ（2回刈り）</t>
    <rPh sb="11" eb="12">
      <t>カイ</t>
    </rPh>
    <rPh sb="12" eb="13">
      <t>カリ</t>
    </rPh>
    <phoneticPr fontId="1"/>
  </si>
  <si>
    <t>梱包</t>
    <rPh sb="0" eb="2">
      <t>コンポウ</t>
    </rPh>
    <phoneticPr fontId="1"/>
  </si>
  <si>
    <t>細断有</t>
    <rPh sb="0" eb="3">
      <t>サイダンアリ</t>
    </rPh>
    <phoneticPr fontId="1"/>
  </si>
  <si>
    <t>⑤放牧タイプ（2年目以降）</t>
    <rPh sb="1" eb="3">
      <t>ホウボク</t>
    </rPh>
    <rPh sb="8" eb="10">
      <t>ネンメ</t>
    </rPh>
    <rPh sb="10" eb="12">
      <t>イコウ</t>
    </rPh>
    <phoneticPr fontId="1"/>
  </si>
  <si>
    <t>飼料作物⑤</t>
    <rPh sb="0" eb="2">
      <t>シリョウ</t>
    </rPh>
    <rPh sb="2" eb="4">
      <t>サクモツ</t>
    </rPh>
    <phoneticPr fontId="1"/>
  </si>
  <si>
    <t>⑥デントコーン（一般栽培）</t>
    <rPh sb="8" eb="10">
      <t>イッパン</t>
    </rPh>
    <rPh sb="10" eb="12">
      <t>サイバイ</t>
    </rPh>
    <phoneticPr fontId="1"/>
  </si>
  <si>
    <t>R4</t>
    <phoneticPr fontId="1"/>
  </si>
  <si>
    <t>D9</t>
    <phoneticPr fontId="1"/>
  </si>
  <si>
    <t>G2</t>
    <phoneticPr fontId="1"/>
  </si>
  <si>
    <t>MW5</t>
    <phoneticPr fontId="1"/>
  </si>
  <si>
    <t>追肥</t>
    <rPh sb="0" eb="2">
      <t>ツイヒ</t>
    </rPh>
    <phoneticPr fontId="1"/>
  </si>
  <si>
    <t>自走式フォーレージハーベスター</t>
    <rPh sb="0" eb="3">
      <t>ジソウシキ</t>
    </rPh>
    <phoneticPr fontId="1"/>
  </si>
  <si>
    <t>縦軸ビータ10ｔ</t>
    <rPh sb="0" eb="2">
      <t>タテジク</t>
    </rPh>
    <phoneticPr fontId="1"/>
  </si>
  <si>
    <t>5本爪</t>
    <rPh sb="1" eb="2">
      <t>ホン</t>
    </rPh>
    <rPh sb="2" eb="3">
      <t>ツメ</t>
    </rPh>
    <phoneticPr fontId="1"/>
  </si>
  <si>
    <t>3.6ｍ</t>
    <phoneticPr fontId="1"/>
  </si>
  <si>
    <t>2,400ℓ</t>
    <phoneticPr fontId="1"/>
  </si>
  <si>
    <t>コーン4条</t>
    <rPh sb="4" eb="5">
      <t>ジョウ</t>
    </rPh>
    <phoneticPr fontId="1"/>
  </si>
  <si>
    <t>⑦デントコーン（マルチ栽培）</t>
    <rPh sb="11" eb="13">
      <t>サイバイ</t>
    </rPh>
    <phoneticPr fontId="1"/>
  </si>
  <si>
    <t>MW6</t>
    <phoneticPr fontId="1"/>
  </si>
  <si>
    <t>ロータリーヘッダー、6条</t>
    <rPh sb="11" eb="12">
      <t>ジョウ</t>
    </rPh>
    <phoneticPr fontId="1"/>
  </si>
  <si>
    <t>防除・マルチ</t>
    <rPh sb="0" eb="2">
      <t>ボウジョ</t>
    </rPh>
    <phoneticPr fontId="1"/>
  </si>
  <si>
    <t>D12</t>
    <phoneticPr fontId="1"/>
  </si>
  <si>
    <t>縦軸回転式、3.5ｍ</t>
    <rPh sb="0" eb="1">
      <t>タテ</t>
    </rPh>
    <rPh sb="1" eb="2">
      <t>ジク</t>
    </rPh>
    <rPh sb="2" eb="5">
      <t>カイテンシキ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</si>
</sst>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x0000_0_ "/>
    <numFmt numFmtId="177" formatCode="###0_);[Red]\!\(###0\!\)"/>
    <numFmt numFmtId="178" formatCode="#,##0_);[Red]\(#,##0\)"/>
    <numFmt numFmtId="179" formatCode="0_);[Red]\(0\)"/>
    <numFmt numFmtId="180" formatCode="#,##0.00_ ;[Red]\-#,##0.00\ "/>
    <numFmt numFmtId="181" formatCode="#,##0.0_ "/>
    <numFmt numFmtId="182" formatCode="&quot;平&quot;&quot;成&quot;##&quot;年&quot;&quot;度&quot;"/>
    <numFmt numFmtId="183" formatCode="0.0&quot; ℓ/反&quot;"/>
    <numFmt numFmtId="184" formatCode="#,##0;&quot;▲ &quot;#,##0"/>
    <numFmt numFmtId="185" formatCode="#,##0.0;&quot;▲ &quot;#,##0.0"/>
    <numFmt numFmtId="186" formatCode="[$-411]ggge&quot;年&quot;m&quot;月&quot;d&quot;日&quot;;@"/>
    <numFmt numFmtId="187" formatCode="#,##0_ "/>
    <numFmt numFmtId="188" formatCode="0.0"/>
  </numFmts>
  <fonts count="32" x14ac:knownFonts="1">
    <font>
      <sz val="11"/>
      <name val="ＭＳ Ｐゴシック"/>
      <family val="3"/>
      <charset val="128"/>
    </font>
    <font>
      <sz val="6"/>
      <name val="ＭＳ Ｐゴシック"/>
      <family val="3"/>
      <charset val="128"/>
    </font>
    <font>
      <sz val="10"/>
      <name val="ＭＳ Ｐゴシック"/>
      <family val="3"/>
      <charset val="128"/>
    </font>
    <font>
      <b/>
      <sz val="20"/>
      <name val="ＭＳ Ｐゴシック"/>
      <family val="3"/>
      <charset val="128"/>
    </font>
    <font>
      <sz val="9"/>
      <name val="ＭＳ Ｐゴシック"/>
      <family val="3"/>
      <charset val="128"/>
    </font>
    <font>
      <b/>
      <sz val="16"/>
      <name val="ＭＳ Ｐゴシック"/>
      <family val="3"/>
      <charset val="128"/>
    </font>
    <font>
      <sz val="11"/>
      <name val="ＭＳ Ｐゴシック"/>
      <family val="3"/>
      <charset val="128"/>
    </font>
    <font>
      <b/>
      <sz val="11"/>
      <name val="ＭＳ Ｐゴシック"/>
      <family val="3"/>
      <charset val="128"/>
    </font>
    <font>
      <b/>
      <sz val="18"/>
      <name val="ＭＳ Ｐゴシック"/>
      <family val="3"/>
      <charset val="128"/>
    </font>
    <font>
      <b/>
      <sz val="10"/>
      <name val="ＭＳ Ｐゴシック"/>
      <family val="3"/>
      <charset val="128"/>
    </font>
    <font>
      <b/>
      <sz val="12"/>
      <name val="ＭＳ Ｐゴシック"/>
      <family val="3"/>
      <charset val="128"/>
    </font>
    <font>
      <sz val="11"/>
      <name val="ＭＳ 明朝"/>
      <family val="1"/>
      <charset val="128"/>
    </font>
    <font>
      <sz val="6"/>
      <name val="ＭＳ 明朝"/>
      <family val="1"/>
      <charset val="128"/>
    </font>
    <font>
      <sz val="16"/>
      <name val="ＭＳ 明朝"/>
      <family val="1"/>
      <charset val="128"/>
    </font>
    <font>
      <sz val="8"/>
      <name val="ＭＳ 明朝"/>
      <family val="1"/>
      <charset val="128"/>
    </font>
    <font>
      <b/>
      <sz val="14"/>
      <name val="ＭＳ 明朝"/>
      <family val="1"/>
      <charset val="128"/>
    </font>
    <font>
      <sz val="9"/>
      <name val="ＭＳ 明朝"/>
      <family val="1"/>
      <charset val="128"/>
    </font>
    <font>
      <sz val="8"/>
      <name val="ＭＳ Ｐゴシック"/>
      <family val="3"/>
      <charset val="128"/>
    </font>
    <font>
      <sz val="12"/>
      <name val="ＭＳ Ｐゴシック"/>
      <family val="3"/>
      <charset val="128"/>
    </font>
    <font>
      <b/>
      <sz val="9"/>
      <name val="ＭＳ Ｐゴシック"/>
      <family val="3"/>
      <charset val="128"/>
    </font>
    <font>
      <b/>
      <sz val="14"/>
      <name val="ＭＳ Ｐゴシック"/>
      <family val="3"/>
      <charset val="128"/>
    </font>
    <font>
      <sz val="14"/>
      <name val="ＭＳ Ｐゴシック"/>
      <family val="3"/>
      <charset val="128"/>
    </font>
    <font>
      <sz val="11"/>
      <name val="HGS創英角ﾎﾟｯﾌﾟ体"/>
      <family val="3"/>
      <charset val="128"/>
    </font>
    <font>
      <b/>
      <sz val="9"/>
      <color indexed="81"/>
      <name val="ＭＳ Ｐゴシック"/>
      <family val="3"/>
      <charset val="128"/>
    </font>
    <font>
      <sz val="9"/>
      <color indexed="81"/>
      <name val="ＭＳ Ｐゴシック"/>
      <family val="3"/>
      <charset val="128"/>
    </font>
    <font>
      <b/>
      <sz val="11"/>
      <name val="HGS創英角ﾎﾟｯﾌﾟ体"/>
      <family val="3"/>
      <charset val="128"/>
    </font>
    <font>
      <sz val="10"/>
      <color indexed="81"/>
      <name val="HGS創英角ｺﾞｼｯｸUB"/>
      <family val="3"/>
      <charset val="128"/>
    </font>
    <font>
      <b/>
      <u/>
      <sz val="12"/>
      <color rgb="FFFF0000"/>
      <name val="ＭＳ Ｐゴシック"/>
      <family val="3"/>
      <charset val="128"/>
    </font>
    <font>
      <u/>
      <sz val="12"/>
      <name val="ＭＳ Ｐゴシック"/>
      <family val="3"/>
      <charset val="128"/>
    </font>
    <font>
      <b/>
      <u/>
      <sz val="12"/>
      <name val="ＭＳ Ｐゴシック"/>
      <family val="3"/>
      <charset val="128"/>
    </font>
    <font>
      <b/>
      <u val="double"/>
      <sz val="12"/>
      <name val="ＭＳ Ｐゴシック"/>
      <family val="3"/>
      <charset val="128"/>
    </font>
    <font>
      <u val="double"/>
      <sz val="12"/>
      <name val="ＭＳ Ｐゴシック"/>
      <family val="3"/>
      <charset val="128"/>
    </font>
  </fonts>
  <fills count="10">
    <fill>
      <patternFill patternType="none"/>
    </fill>
    <fill>
      <patternFill patternType="gray125"/>
    </fill>
    <fill>
      <patternFill patternType="solid">
        <fgColor indexed="13"/>
        <bgColor indexed="64"/>
      </patternFill>
    </fill>
    <fill>
      <patternFill patternType="gray0625"/>
    </fill>
    <fill>
      <patternFill patternType="solid">
        <fgColor rgb="FFFFFF00"/>
        <bgColor indexed="64"/>
      </patternFill>
    </fill>
    <fill>
      <patternFill patternType="solid">
        <fgColor rgb="FFFF0000"/>
        <bgColor indexed="64"/>
      </patternFill>
    </fill>
    <fill>
      <patternFill patternType="solid">
        <fgColor rgb="FF00B0F0"/>
        <bgColor indexed="64"/>
      </patternFill>
    </fill>
    <fill>
      <patternFill patternType="solid">
        <fgColor rgb="FFFFC000"/>
        <bgColor indexed="64"/>
      </patternFill>
    </fill>
    <fill>
      <patternFill patternType="solid">
        <fgColor theme="0"/>
        <bgColor indexed="64"/>
      </patternFill>
    </fill>
    <fill>
      <patternFill patternType="solid">
        <fgColor rgb="FFFFCCFF"/>
        <bgColor indexed="64"/>
      </patternFill>
    </fill>
  </fills>
  <borders count="1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medium">
        <color indexed="64"/>
      </left>
      <right style="medium">
        <color indexed="64"/>
      </right>
      <top style="thin">
        <color indexed="64"/>
      </top>
      <bottom/>
      <diagonal/>
    </border>
    <border>
      <left/>
      <right/>
      <top style="hair">
        <color indexed="64"/>
      </top>
      <bottom/>
      <diagonal/>
    </border>
    <border>
      <left/>
      <right/>
      <top/>
      <bottom style="hair">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diagonal/>
    </border>
    <border>
      <left style="hair">
        <color indexed="64"/>
      </left>
      <right style="thin">
        <color indexed="64"/>
      </right>
      <top style="hair">
        <color indexed="64"/>
      </top>
      <bottom style="thin">
        <color indexed="64"/>
      </bottom>
      <diagonal/>
    </border>
    <border>
      <left style="thin">
        <color indexed="64"/>
      </left>
      <right style="dotted">
        <color indexed="64"/>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thin">
        <color indexed="64"/>
      </left>
      <right style="dotted">
        <color indexed="64"/>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right style="dotted">
        <color indexed="64"/>
      </right>
      <top style="hair">
        <color indexed="64"/>
      </top>
      <bottom/>
      <diagonal/>
    </border>
    <border>
      <left/>
      <right style="thin">
        <color indexed="64"/>
      </right>
      <top style="hair">
        <color indexed="64"/>
      </top>
      <bottom/>
      <diagonal/>
    </border>
    <border>
      <left style="thin">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bottom style="hair">
        <color indexed="64"/>
      </bottom>
      <diagonal/>
    </border>
    <border>
      <left/>
      <right style="thin">
        <color indexed="64"/>
      </right>
      <top/>
      <bottom style="hair">
        <color indexed="64"/>
      </bottom>
      <diagonal/>
    </border>
    <border>
      <left style="thin">
        <color indexed="64"/>
      </left>
      <right style="dotted">
        <color indexed="64"/>
      </right>
      <top/>
      <bottom style="hair">
        <color indexed="64"/>
      </bottom>
      <diagonal/>
    </border>
    <border>
      <left style="dotted">
        <color indexed="64"/>
      </left>
      <right style="thin">
        <color indexed="64"/>
      </right>
      <top/>
      <bottom style="hair">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ck">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mediumDashDotDot">
        <color indexed="64"/>
      </right>
      <top style="mediumDashDotDot">
        <color indexed="64"/>
      </top>
      <bottom style="mediumDashDotDot">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diagonalUp="1">
      <left style="thin">
        <color indexed="64"/>
      </left>
      <right/>
      <top style="thin">
        <color indexed="64"/>
      </top>
      <bottom style="hair">
        <color indexed="64"/>
      </bottom>
      <diagonal style="hair">
        <color indexed="64"/>
      </diagonal>
    </border>
    <border diagonalUp="1">
      <left/>
      <right style="thin">
        <color indexed="64"/>
      </right>
      <top style="thin">
        <color indexed="64"/>
      </top>
      <bottom style="hair">
        <color indexed="64"/>
      </bottom>
      <diagonal style="hair">
        <color indexed="64"/>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diagonalUp="1">
      <left style="thin">
        <color indexed="64"/>
      </left>
      <right/>
      <top style="hair">
        <color indexed="64"/>
      </top>
      <bottom style="thin">
        <color indexed="64"/>
      </bottom>
      <diagonal style="hair">
        <color indexed="64"/>
      </diagonal>
    </border>
    <border diagonalUp="1">
      <left/>
      <right style="thin">
        <color indexed="64"/>
      </right>
      <top style="hair">
        <color indexed="64"/>
      </top>
      <bottom style="thin">
        <color indexed="64"/>
      </bottom>
      <diagonal style="hair">
        <color indexed="64"/>
      </diagonal>
    </border>
    <border>
      <left/>
      <right style="medium">
        <color indexed="64"/>
      </right>
      <top style="hair">
        <color indexed="64"/>
      </top>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diagonalUp="1">
      <left style="thin">
        <color indexed="64"/>
      </left>
      <right/>
      <top style="hair">
        <color indexed="64"/>
      </top>
      <bottom style="hair">
        <color indexed="64"/>
      </bottom>
      <diagonal style="hair">
        <color indexed="64"/>
      </diagonal>
    </border>
    <border diagonalUp="1">
      <left/>
      <right style="medium">
        <color indexed="64"/>
      </right>
      <top style="hair">
        <color indexed="64"/>
      </top>
      <bottom style="hair">
        <color indexed="64"/>
      </bottom>
      <diagonal style="hair">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diagonalUp="1">
      <left style="thin">
        <color indexed="64"/>
      </left>
      <right/>
      <top style="hair">
        <color indexed="64"/>
      </top>
      <bottom style="medium">
        <color indexed="64"/>
      </bottom>
      <diagonal style="hair">
        <color indexed="64"/>
      </diagonal>
    </border>
    <border diagonalUp="1">
      <left/>
      <right style="thin">
        <color indexed="64"/>
      </right>
      <top style="hair">
        <color indexed="64"/>
      </top>
      <bottom style="medium">
        <color indexed="64"/>
      </bottom>
      <diagonal style="hair">
        <color indexed="64"/>
      </diagonal>
    </border>
    <border>
      <left/>
      <right style="medium">
        <color indexed="64"/>
      </right>
      <top style="hair">
        <color indexed="64"/>
      </top>
      <bottom style="hair">
        <color indexed="64"/>
      </bottom>
      <diagonal/>
    </border>
    <border diagonalUp="1">
      <left style="thin">
        <color indexed="64"/>
      </left>
      <right/>
      <top style="medium">
        <color indexed="64"/>
      </top>
      <bottom style="thin">
        <color indexed="64"/>
      </bottom>
      <diagonal style="hair">
        <color indexed="64"/>
      </diagonal>
    </border>
    <border diagonalUp="1">
      <left/>
      <right style="thin">
        <color indexed="64"/>
      </right>
      <top style="medium">
        <color indexed="64"/>
      </top>
      <bottom style="thin">
        <color indexed="64"/>
      </bottom>
      <diagonal style="hair">
        <color indexed="64"/>
      </diagonal>
    </border>
    <border>
      <left/>
      <right style="medium">
        <color indexed="64"/>
      </right>
      <top/>
      <bottom style="hair">
        <color indexed="64"/>
      </bottom>
      <diagonal/>
    </border>
    <border>
      <left style="medium">
        <color indexed="64"/>
      </left>
      <right/>
      <top style="hair">
        <color indexed="64"/>
      </top>
      <bottom/>
      <diagonal/>
    </border>
    <border diagonalUp="1">
      <left/>
      <right style="thin">
        <color indexed="64"/>
      </right>
      <top style="hair">
        <color indexed="64"/>
      </top>
      <bottom style="hair">
        <color indexed="64"/>
      </bottom>
      <diagonal style="hair">
        <color indexed="64"/>
      </diagonal>
    </border>
    <border>
      <left style="medium">
        <color indexed="64"/>
      </left>
      <right/>
      <top/>
      <bottom style="hair">
        <color indexed="64"/>
      </bottom>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medium">
        <color indexed="64"/>
      </left>
      <right/>
      <top style="thin">
        <color indexed="64"/>
      </top>
      <bottom style="medium">
        <color indexed="64"/>
      </bottom>
      <diagonal/>
    </border>
    <border diagonalUp="1">
      <left/>
      <right style="medium">
        <color indexed="64"/>
      </right>
      <top style="hair">
        <color indexed="64"/>
      </top>
      <bottom style="thin">
        <color indexed="64"/>
      </bottom>
      <diagonal style="hair">
        <color indexed="64"/>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ck">
        <color auto="1"/>
      </left>
      <right/>
      <top/>
      <bottom/>
      <diagonal/>
    </border>
    <border>
      <left style="thick">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diagonalUp="1">
      <left style="thick">
        <color auto="1"/>
      </left>
      <right/>
      <top style="thick">
        <color auto="1"/>
      </top>
      <bottom style="thick">
        <color auto="1"/>
      </bottom>
      <diagonal style="thin">
        <color auto="1"/>
      </diagonal>
    </border>
    <border>
      <left/>
      <right style="thick">
        <color auto="1"/>
      </right>
      <top style="thick">
        <color auto="1"/>
      </top>
      <bottom style="thick">
        <color auto="1"/>
      </bottom>
      <diagonal/>
    </border>
    <border>
      <left style="thin">
        <color auto="1"/>
      </left>
      <right style="thick">
        <color auto="1"/>
      </right>
      <top style="thin">
        <color auto="1"/>
      </top>
      <bottom style="thick">
        <color auto="1"/>
      </bottom>
      <diagonal/>
    </border>
    <border>
      <left style="thin">
        <color auto="1"/>
      </left>
      <right style="thick">
        <color auto="1"/>
      </right>
      <top/>
      <bottom/>
      <diagonal/>
    </border>
    <border>
      <left style="thin">
        <color auto="1"/>
      </left>
      <right style="thick">
        <color auto="1"/>
      </right>
      <top style="thick">
        <color auto="1"/>
      </top>
      <bottom style="thick">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top style="thick">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ck">
        <color auto="1"/>
      </left>
      <right style="thin">
        <color auto="1"/>
      </right>
      <top/>
      <bottom/>
      <diagonal/>
    </border>
    <border>
      <left style="thick">
        <color auto="1"/>
      </left>
      <right style="thin">
        <color auto="1"/>
      </right>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top style="thin">
        <color auto="1"/>
      </top>
      <bottom style="thick">
        <color auto="1"/>
      </bottom>
      <diagonal/>
    </border>
    <border>
      <left/>
      <right/>
      <top style="thin">
        <color auto="1"/>
      </top>
      <bottom style="thick">
        <color auto="1"/>
      </bottom>
      <diagonal/>
    </border>
    <border>
      <left style="thick">
        <color auto="1"/>
      </left>
      <right style="thin">
        <color auto="1"/>
      </right>
      <top style="thin">
        <color auto="1"/>
      </top>
      <bottom/>
      <diagonal/>
    </border>
    <border>
      <left style="thick">
        <color auto="1"/>
      </left>
      <right style="thin">
        <color auto="1"/>
      </right>
      <top/>
      <bottom style="thin">
        <color auto="1"/>
      </bottom>
      <diagonal/>
    </border>
    <border diagonalUp="1">
      <left style="thick">
        <color auto="1"/>
      </left>
      <right/>
      <top style="thick">
        <color auto="1"/>
      </top>
      <bottom style="thin">
        <color auto="1"/>
      </bottom>
      <diagonal style="thick">
        <color auto="1"/>
      </diagonal>
    </border>
    <border diagonalUp="1">
      <left/>
      <right style="thick">
        <color auto="1"/>
      </right>
      <top style="thick">
        <color auto="1"/>
      </top>
      <bottom style="thin">
        <color auto="1"/>
      </bottom>
      <diagonal style="thick">
        <color auto="1"/>
      </diagonal>
    </border>
    <border diagonalUp="1">
      <left style="thick">
        <color auto="1"/>
      </left>
      <right style="thin">
        <color auto="1"/>
      </right>
      <top style="thin">
        <color auto="1"/>
      </top>
      <bottom style="thin">
        <color auto="1"/>
      </bottom>
      <diagonal style="thick">
        <color auto="1"/>
      </diagonal>
    </border>
    <border diagonalUp="1">
      <left style="thin">
        <color auto="1"/>
      </left>
      <right style="thick">
        <color auto="1"/>
      </right>
      <top style="thin">
        <color auto="1"/>
      </top>
      <bottom style="thin">
        <color auto="1"/>
      </bottom>
      <diagonal style="thick">
        <color auto="1"/>
      </diagonal>
    </border>
    <border diagonalUp="1">
      <left style="thick">
        <color auto="1"/>
      </left>
      <right style="thin">
        <color auto="1"/>
      </right>
      <top style="thin">
        <color auto="1"/>
      </top>
      <bottom style="thick">
        <color auto="1"/>
      </bottom>
      <diagonal style="thick">
        <color auto="1"/>
      </diagonal>
    </border>
    <border diagonalUp="1">
      <left style="thin">
        <color auto="1"/>
      </left>
      <right style="thick">
        <color auto="1"/>
      </right>
      <top style="thin">
        <color auto="1"/>
      </top>
      <bottom style="thick">
        <color auto="1"/>
      </bottom>
      <diagonal style="medium">
        <color auto="1"/>
      </diagonal>
    </border>
    <border diagonalUp="1">
      <left style="thick">
        <color auto="1"/>
      </left>
      <right style="thin">
        <color auto="1"/>
      </right>
      <top style="thin">
        <color auto="1"/>
      </top>
      <bottom style="thin">
        <color auto="1"/>
      </bottom>
      <diagonal style="medium">
        <color auto="1"/>
      </diagonal>
    </border>
    <border diagonalUp="1">
      <left style="thin">
        <color auto="1"/>
      </left>
      <right style="thick">
        <color auto="1"/>
      </right>
      <top style="thin">
        <color auto="1"/>
      </top>
      <bottom style="thin">
        <color auto="1"/>
      </bottom>
      <diagonal style="medium">
        <color auto="1"/>
      </diagonal>
    </border>
    <border diagonalUp="1">
      <left style="thick">
        <color auto="1"/>
      </left>
      <right/>
      <top style="thin">
        <color auto="1"/>
      </top>
      <bottom style="thin">
        <color auto="1"/>
      </bottom>
      <diagonal style="medium">
        <color auto="1"/>
      </diagonal>
    </border>
    <border diagonalUp="1">
      <left style="thick">
        <color auto="1"/>
      </left>
      <right style="thick">
        <color auto="1"/>
      </right>
      <top style="thin">
        <color auto="1"/>
      </top>
      <bottom style="thick">
        <color auto="1"/>
      </bottom>
      <diagonal style="medium">
        <color auto="1"/>
      </diagonal>
    </border>
    <border diagonalUp="1">
      <left style="thick">
        <color auto="1"/>
      </left>
      <right/>
      <top style="thin">
        <color auto="1"/>
      </top>
      <bottom style="thick">
        <color auto="1"/>
      </bottom>
      <diagonal style="medium">
        <color auto="1"/>
      </diagonal>
    </border>
    <border>
      <left style="thick">
        <color auto="1"/>
      </left>
      <right style="thin">
        <color auto="1"/>
      </right>
      <top style="thick">
        <color auto="1"/>
      </top>
      <bottom/>
      <diagonal/>
    </border>
  </borders>
  <cellStyleXfs count="1">
    <xf numFmtId="0" fontId="0" fillId="0" borderId="0"/>
  </cellStyleXfs>
  <cellXfs count="641">
    <xf numFmtId="0" fontId="0" fillId="0" borderId="0" xfId="0"/>
    <xf numFmtId="0" fontId="11" fillId="0" borderId="0" xfId="0" applyFont="1" applyAlignment="1">
      <alignment horizontal="center" vertical="center"/>
    </xf>
    <xf numFmtId="0" fontId="16" fillId="0" borderId="0" xfId="0" applyFont="1"/>
    <xf numFmtId="180" fontId="16" fillId="0" borderId="1" xfId="0" applyNumberFormat="1" applyFont="1" applyBorder="1"/>
    <xf numFmtId="180" fontId="16" fillId="0" borderId="2" xfId="0" applyNumberFormat="1" applyFont="1" applyBorder="1"/>
    <xf numFmtId="0" fontId="14" fillId="0" borderId="0" xfId="0" applyFont="1"/>
    <xf numFmtId="180" fontId="16" fillId="0" borderId="0" xfId="0" applyNumberFormat="1" applyFont="1"/>
    <xf numFmtId="181" fontId="11" fillId="0" borderId="0" xfId="0" applyNumberFormat="1" applyFont="1"/>
    <xf numFmtId="0" fontId="4" fillId="0" borderId="3" xfId="0" applyFont="1" applyBorder="1" applyAlignment="1">
      <alignment vertical="center"/>
    </xf>
    <xf numFmtId="0" fontId="0" fillId="0" borderId="0" xfId="0" applyAlignment="1">
      <alignment shrinkToFit="1"/>
    </xf>
    <xf numFmtId="0" fontId="0" fillId="0" borderId="4" xfId="0" applyBorder="1" applyAlignment="1">
      <alignment horizontal="center"/>
    </xf>
    <xf numFmtId="0" fontId="2" fillId="0" borderId="0" xfId="0" applyFont="1"/>
    <xf numFmtId="0" fontId="2" fillId="0" borderId="2"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0" xfId="0" applyFont="1" applyAlignment="1">
      <alignment horizontal="right" vertical="center"/>
    </xf>
    <xf numFmtId="0" fontId="0" fillId="2" borderId="2"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2" borderId="1" xfId="0" applyFill="1" applyBorder="1" applyAlignment="1">
      <alignment horizontal="center" vertical="center" shrinkToFit="1"/>
    </xf>
    <xf numFmtId="0" fontId="2" fillId="0" borderId="8" xfId="0" applyFont="1" applyBorder="1" applyAlignment="1">
      <alignment vertical="center"/>
    </xf>
    <xf numFmtId="0" fontId="9" fillId="0" borderId="9" xfId="0" applyFont="1" applyBorder="1" applyAlignment="1">
      <alignment vertical="center"/>
    </xf>
    <xf numFmtId="0" fontId="9" fillId="0" borderId="10" xfId="0" applyFont="1" applyBorder="1" applyAlignment="1">
      <alignment vertical="center"/>
    </xf>
    <xf numFmtId="177" fontId="0" fillId="0" borderId="0" xfId="0" applyNumberFormat="1"/>
    <xf numFmtId="0" fontId="0" fillId="2" borderId="11" xfId="0" applyFill="1" applyBorder="1" applyAlignment="1">
      <alignment vertical="center" shrinkToFit="1"/>
    </xf>
    <xf numFmtId="0" fontId="0" fillId="2" borderId="12" xfId="0" applyFill="1" applyBorder="1" applyAlignment="1">
      <alignment vertical="center" shrinkToFit="1"/>
    </xf>
    <xf numFmtId="0" fontId="0" fillId="2" borderId="1" xfId="0" applyFill="1" applyBorder="1" applyAlignment="1">
      <alignment vertical="center" shrinkToFit="1"/>
    </xf>
    <xf numFmtId="0" fontId="2" fillId="0" borderId="13" xfId="0" applyFont="1" applyBorder="1" applyAlignment="1">
      <alignment vertical="center"/>
    </xf>
    <xf numFmtId="0" fontId="9" fillId="0" borderId="14" xfId="0" applyFont="1" applyBorder="1" applyAlignment="1">
      <alignment vertical="center"/>
    </xf>
    <xf numFmtId="0" fontId="9" fillId="0" borderId="15" xfId="0" applyFont="1" applyBorder="1" applyAlignment="1">
      <alignment vertical="center"/>
    </xf>
    <xf numFmtId="0" fontId="2" fillId="0" borderId="16" xfId="0" applyFont="1" applyBorder="1" applyAlignment="1">
      <alignment vertical="center"/>
    </xf>
    <xf numFmtId="0" fontId="9" fillId="0" borderId="17" xfId="0" applyFont="1" applyBorder="1" applyAlignment="1">
      <alignment vertical="center"/>
    </xf>
    <xf numFmtId="0" fontId="9" fillId="0" borderId="18" xfId="0" applyFont="1" applyBorder="1" applyAlignment="1">
      <alignment vertical="center"/>
    </xf>
    <xf numFmtId="177" fontId="0" fillId="0" borderId="0" xfId="0" applyNumberFormat="1" applyAlignment="1">
      <alignment vertical="center"/>
    </xf>
    <xf numFmtId="0" fontId="2" fillId="0" borderId="19" xfId="0" applyFont="1" applyBorder="1"/>
    <xf numFmtId="0" fontId="4" fillId="0" borderId="0" xfId="0" applyFont="1"/>
    <xf numFmtId="0" fontId="2" fillId="0" borderId="20" xfId="0" applyFont="1" applyBorder="1"/>
    <xf numFmtId="0" fontId="0" fillId="0" borderId="3" xfId="0" applyBorder="1"/>
    <xf numFmtId="0" fontId="2" fillId="0" borderId="3" xfId="0" applyFont="1" applyBorder="1"/>
    <xf numFmtId="0" fontId="0" fillId="0" borderId="21" xfId="0" applyBorder="1"/>
    <xf numFmtId="0" fontId="2" fillId="0" borderId="22" xfId="0" applyFont="1" applyBorder="1"/>
    <xf numFmtId="0" fontId="0" fillId="0" borderId="22" xfId="0" applyBorder="1"/>
    <xf numFmtId="0" fontId="2" fillId="0" borderId="0" xfId="0" applyFont="1" applyAlignment="1">
      <alignment horizontal="right"/>
    </xf>
    <xf numFmtId="0" fontId="2" fillId="0" borderId="0" xfId="0" applyFont="1" applyAlignment="1">
      <alignment shrinkToFit="1"/>
    </xf>
    <xf numFmtId="0" fontId="7" fillId="0" borderId="0" xfId="0" applyFont="1" applyAlignment="1">
      <alignment vertical="center"/>
    </xf>
    <xf numFmtId="0" fontId="0" fillId="0" borderId="1" xfId="0" applyBorder="1" applyAlignment="1">
      <alignment horizontal="center"/>
    </xf>
    <xf numFmtId="0" fontId="0" fillId="0" borderId="1" xfId="0" applyBorder="1"/>
    <xf numFmtId="0" fontId="14" fillId="0" borderId="1" xfId="0" applyFont="1" applyBorder="1"/>
    <xf numFmtId="0" fontId="0" fillId="0" borderId="23" xfId="0" applyBorder="1"/>
    <xf numFmtId="0" fontId="0" fillId="0" borderId="24" xfId="0" applyBorder="1"/>
    <xf numFmtId="0" fontId="0" fillId="2" borderId="25" xfId="0" applyFill="1" applyBorder="1" applyAlignment="1">
      <alignment vertical="center" shrinkToFit="1"/>
    </xf>
    <xf numFmtId="0" fontId="0" fillId="2" borderId="2" xfId="0" applyFill="1" applyBorder="1" applyAlignment="1">
      <alignment horizontal="centerContinuous" vertical="center"/>
    </xf>
    <xf numFmtId="0" fontId="0" fillId="2" borderId="5" xfId="0" applyFill="1" applyBorder="1" applyAlignment="1">
      <alignment horizontal="centerContinuous" vertical="center"/>
    </xf>
    <xf numFmtId="0" fontId="0" fillId="2" borderId="6" xfId="0" applyFill="1" applyBorder="1" applyAlignment="1">
      <alignment horizontal="centerContinuous" vertical="center"/>
    </xf>
    <xf numFmtId="0" fontId="0" fillId="0" borderId="0" xfId="0" applyAlignment="1">
      <alignment horizontal="center"/>
    </xf>
    <xf numFmtId="0" fontId="13" fillId="0" borderId="0" xfId="0" applyFont="1" applyAlignment="1">
      <alignment horizontal="centerContinuous" vertical="center"/>
    </xf>
    <xf numFmtId="0" fontId="14" fillId="0" borderId="0" xfId="0" applyFont="1" applyAlignment="1">
      <alignment horizontal="centerContinuous" vertical="center"/>
    </xf>
    <xf numFmtId="180" fontId="13" fillId="0" borderId="0" xfId="0" applyNumberFormat="1" applyFont="1" applyAlignment="1">
      <alignment horizontal="centerContinuous" vertical="center"/>
    </xf>
    <xf numFmtId="181" fontId="15" fillId="0" borderId="0" xfId="0" applyNumberFormat="1" applyFont="1" applyAlignment="1">
      <alignment horizontal="right" vertical="center" shrinkToFit="1"/>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20"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11" fillId="0" borderId="1" xfId="0" applyFont="1" applyBorder="1" applyAlignment="1">
      <alignment horizontal="center" vertical="center"/>
    </xf>
    <xf numFmtId="0" fontId="16" fillId="0" borderId="31" xfId="0" applyFont="1" applyBorder="1" applyAlignment="1">
      <alignment vertical="center" shrinkToFit="1"/>
    </xf>
    <xf numFmtId="0" fontId="14" fillId="0" borderId="1" xfId="0" applyFont="1" applyBorder="1" applyAlignment="1">
      <alignment vertical="center" shrinkToFit="1"/>
    </xf>
    <xf numFmtId="181" fontId="11" fillId="0" borderId="23" xfId="0" applyNumberFormat="1" applyFont="1" applyBorder="1"/>
    <xf numFmtId="0" fontId="0" fillId="0" borderId="32" xfId="0" applyBorder="1" applyAlignment="1">
      <alignment horizontal="center"/>
    </xf>
    <xf numFmtId="0" fontId="0" fillId="0" borderId="33" xfId="0" applyBorder="1"/>
    <xf numFmtId="0" fontId="0" fillId="0" borderId="16" xfId="0" applyBorder="1" applyAlignment="1">
      <alignment horizontal="center"/>
    </xf>
    <xf numFmtId="0" fontId="0" fillId="0" borderId="34" xfId="0" applyBorder="1"/>
    <xf numFmtId="181" fontId="0" fillId="0" borderId="35" xfId="0" applyNumberFormat="1" applyBorder="1"/>
    <xf numFmtId="0" fontId="16" fillId="0" borderId="36" xfId="0" applyFont="1" applyBorder="1" applyAlignment="1">
      <alignment horizontal="center" vertical="center" shrinkToFit="1"/>
    </xf>
    <xf numFmtId="0" fontId="0" fillId="0" borderId="37" xfId="0" applyBorder="1" applyAlignment="1">
      <alignment horizontal="center"/>
    </xf>
    <xf numFmtId="0" fontId="0" fillId="0" borderId="38" xfId="0" applyBorder="1"/>
    <xf numFmtId="180" fontId="16" fillId="0" borderId="5" xfId="0" applyNumberFormat="1" applyFont="1" applyBorder="1"/>
    <xf numFmtId="0" fontId="16" fillId="0" borderId="1" xfId="0" applyFont="1" applyBorder="1" applyAlignment="1">
      <alignment horizontal="center" vertical="center" shrinkToFit="1"/>
    </xf>
    <xf numFmtId="181" fontId="11" fillId="0" borderId="39" xfId="0" applyNumberFormat="1" applyFont="1" applyBorder="1"/>
    <xf numFmtId="0" fontId="7" fillId="0" borderId="1" xfId="0" applyFont="1" applyBorder="1" applyAlignment="1">
      <alignment horizontal="center" vertical="center"/>
    </xf>
    <xf numFmtId="0" fontId="7" fillId="4" borderId="1" xfId="0" applyFont="1" applyFill="1" applyBorder="1" applyAlignment="1" applyProtection="1">
      <alignment horizontal="center" vertical="center"/>
      <protection locked="0"/>
    </xf>
    <xf numFmtId="0" fontId="2" fillId="0" borderId="32" xfId="0" applyFont="1" applyBorder="1" applyAlignment="1">
      <alignment vertical="center"/>
    </xf>
    <xf numFmtId="0" fontId="2" fillId="0" borderId="37" xfId="0" applyFont="1" applyBorder="1" applyAlignment="1">
      <alignment vertical="center"/>
    </xf>
    <xf numFmtId="0" fontId="2" fillId="0" borderId="9" xfId="0" applyFont="1" applyBorder="1" applyAlignment="1">
      <alignment vertical="center"/>
    </xf>
    <xf numFmtId="0" fontId="2" fillId="0" borderId="40" xfId="0" applyFont="1" applyBorder="1" applyAlignment="1">
      <alignment vertical="center"/>
    </xf>
    <xf numFmtId="0" fontId="2" fillId="0" borderId="17" xfId="0" applyFont="1" applyBorder="1" applyAlignment="1">
      <alignment vertical="center"/>
    </xf>
    <xf numFmtId="0" fontId="2" fillId="0" borderId="14" xfId="0" applyFont="1" applyBorder="1" applyAlignment="1">
      <alignment vertical="center"/>
    </xf>
    <xf numFmtId="0" fontId="2" fillId="0" borderId="41" xfId="0" applyFont="1" applyBorder="1" applyAlignment="1">
      <alignment vertical="center"/>
    </xf>
    <xf numFmtId="0" fontId="9" fillId="0" borderId="5" xfId="0" applyFont="1" applyBorder="1" applyAlignment="1">
      <alignment vertical="center"/>
    </xf>
    <xf numFmtId="0" fontId="9" fillId="0" borderId="6" xfId="0" applyFont="1" applyBorder="1" applyAlignment="1">
      <alignment vertical="center"/>
    </xf>
    <xf numFmtId="0" fontId="0" fillId="0" borderId="5" xfId="0" applyBorder="1"/>
    <xf numFmtId="0" fontId="0" fillId="0" borderId="3" xfId="0" applyBorder="1" applyAlignment="1">
      <alignment vertical="center"/>
    </xf>
    <xf numFmtId="0" fontId="0" fillId="2" borderId="0" xfId="0" applyFill="1" applyAlignment="1">
      <alignment vertical="center" shrinkToFit="1"/>
    </xf>
    <xf numFmtId="0" fontId="0" fillId="0" borderId="0" xfId="0" applyAlignment="1">
      <alignment vertical="center"/>
    </xf>
    <xf numFmtId="184" fontId="2" fillId="0" borderId="42" xfId="0" applyNumberFormat="1" applyFont="1" applyBorder="1" applyAlignment="1">
      <alignment vertical="top"/>
    </xf>
    <xf numFmtId="0" fontId="0" fillId="0" borderId="43" xfId="0" applyBorder="1"/>
    <xf numFmtId="184" fontId="2" fillId="0" borderId="44" xfId="0" applyNumberFormat="1" applyFont="1" applyBorder="1" applyAlignment="1">
      <alignment vertical="center"/>
    </xf>
    <xf numFmtId="184" fontId="2" fillId="0" borderId="4" xfId="0" applyNumberFormat="1" applyFont="1" applyBorder="1" applyAlignment="1">
      <alignment vertical="center"/>
    </xf>
    <xf numFmtId="0" fontId="0" fillId="0" borderId="0" xfId="0" applyAlignment="1">
      <alignment horizontal="center" vertical="center" textRotation="255"/>
    </xf>
    <xf numFmtId="0" fontId="7" fillId="0" borderId="1" xfId="0" applyFont="1" applyBorder="1" applyAlignment="1">
      <alignment horizontal="center" vertical="center" wrapText="1"/>
    </xf>
    <xf numFmtId="0" fontId="7" fillId="0" borderId="2" xfId="0" applyFont="1" applyBorder="1" applyAlignment="1">
      <alignment horizontal="distributed" vertical="center" wrapText="1"/>
    </xf>
    <xf numFmtId="0" fontId="7" fillId="0" borderId="1" xfId="0" applyFont="1" applyBorder="1" applyAlignment="1">
      <alignment vertical="center" shrinkToFit="1"/>
    </xf>
    <xf numFmtId="0" fontId="7" fillId="0" borderId="1" xfId="0" applyFont="1" applyBorder="1" applyAlignment="1">
      <alignment horizontal="center" vertical="center" shrinkToFit="1"/>
    </xf>
    <xf numFmtId="0" fontId="7" fillId="4" borderId="1" xfId="0" applyFont="1" applyFill="1" applyBorder="1" applyAlignment="1" applyProtection="1">
      <alignment horizontal="center" vertical="center" shrinkToFit="1"/>
      <protection locked="0"/>
    </xf>
    <xf numFmtId="0" fontId="0" fillId="0" borderId="0" xfId="0" applyAlignment="1">
      <alignment horizontal="right" vertical="center"/>
    </xf>
    <xf numFmtId="0" fontId="17" fillId="0" borderId="0" xfId="0" applyFont="1" applyAlignment="1">
      <alignment vertical="center"/>
    </xf>
    <xf numFmtId="49" fontId="18" fillId="0" borderId="0" xfId="0" applyNumberFormat="1" applyFont="1" applyAlignment="1">
      <alignment vertical="center"/>
    </xf>
    <xf numFmtId="0" fontId="18" fillId="0" borderId="0" xfId="0" applyFont="1" applyAlignment="1">
      <alignment vertical="center"/>
    </xf>
    <xf numFmtId="49" fontId="18" fillId="0" borderId="0" xfId="0" applyNumberFormat="1" applyFont="1" applyAlignment="1">
      <alignment horizontal="center" vertical="center"/>
    </xf>
    <xf numFmtId="0" fontId="0" fillId="0" borderId="4" xfId="0" applyBorder="1"/>
    <xf numFmtId="0" fontId="2" fillId="0" borderId="26" xfId="0" applyFont="1" applyBorder="1" applyAlignment="1">
      <alignment vertical="center" shrinkToFit="1"/>
    </xf>
    <xf numFmtId="0" fontId="0" fillId="0" borderId="42" xfId="0" applyBorder="1" applyAlignment="1">
      <alignment shrinkToFit="1"/>
    </xf>
    <xf numFmtId="0" fontId="19" fillId="0" borderId="0" xfId="0" applyFont="1" applyAlignment="1">
      <alignment vertical="center"/>
    </xf>
    <xf numFmtId="0" fontId="4" fillId="0" borderId="0" xfId="0" applyFont="1" applyAlignment="1">
      <alignment shrinkToFit="1"/>
    </xf>
    <xf numFmtId="187" fontId="7" fillId="4" borderId="1" xfId="0" applyNumberFormat="1" applyFont="1" applyFill="1" applyBorder="1" applyAlignment="1" applyProtection="1">
      <alignment horizontal="center" vertical="center" shrinkToFit="1"/>
      <protection locked="0"/>
    </xf>
    <xf numFmtId="184" fontId="0" fillId="0" borderId="0" xfId="0" applyNumberFormat="1"/>
    <xf numFmtId="0" fontId="0" fillId="0" borderId="45" xfId="0" applyBorder="1"/>
    <xf numFmtId="0" fontId="0" fillId="0" borderId="46" xfId="0" applyBorder="1"/>
    <xf numFmtId="0" fontId="0" fillId="0" borderId="47" xfId="0" applyBorder="1"/>
    <xf numFmtId="0" fontId="0" fillId="0" borderId="48" xfId="0" applyBorder="1" applyAlignment="1">
      <alignment horizontal="center"/>
    </xf>
    <xf numFmtId="0" fontId="0" fillId="0" borderId="22" xfId="0" applyBorder="1" applyAlignment="1">
      <alignment horizontal="center"/>
    </xf>
    <xf numFmtId="0" fontId="0" fillId="0" borderId="13" xfId="0" applyBorder="1" applyAlignment="1">
      <alignment horizontal="center"/>
    </xf>
    <xf numFmtId="181" fontId="0" fillId="0" borderId="49" xfId="0" applyNumberFormat="1" applyBorder="1"/>
    <xf numFmtId="0" fontId="17" fillId="0" borderId="21" xfId="0" applyFont="1" applyBorder="1" applyAlignment="1">
      <alignment vertical="top" shrinkToFit="1"/>
    </xf>
    <xf numFmtId="0" fontId="17" fillId="0" borderId="48" xfId="0" applyFont="1" applyBorder="1" applyAlignment="1">
      <alignment vertical="top" shrinkToFit="1"/>
    </xf>
    <xf numFmtId="0" fontId="1" fillId="0" borderId="0" xfId="0" applyFont="1" applyAlignment="1">
      <alignment horizontal="center"/>
    </xf>
    <xf numFmtId="0" fontId="1" fillId="0" borderId="0" xfId="0" applyFont="1"/>
    <xf numFmtId="0" fontId="1" fillId="0" borderId="0" xfId="0" applyFont="1" applyAlignment="1">
      <alignment shrinkToFit="1"/>
    </xf>
    <xf numFmtId="0" fontId="4" fillId="0" borderId="0" xfId="0" applyFont="1" applyAlignment="1">
      <alignment horizontal="center" vertical="center"/>
    </xf>
    <xf numFmtId="0" fontId="4" fillId="0" borderId="5" xfId="0" applyFont="1" applyBorder="1" applyAlignment="1">
      <alignment horizontal="centerContinuous" vertical="center"/>
    </xf>
    <xf numFmtId="0" fontId="4" fillId="0" borderId="6" xfId="0" applyFont="1" applyBorder="1" applyAlignment="1">
      <alignment horizontal="centerContinuous" vertical="center"/>
    </xf>
    <xf numFmtId="0" fontId="4" fillId="0" borderId="20" xfId="0" applyFont="1" applyBorder="1" applyAlignment="1">
      <alignment horizontal="centerContinuous" vertical="center"/>
    </xf>
    <xf numFmtId="0" fontId="4" fillId="0" borderId="3" xfId="0" applyFont="1" applyBorder="1" applyAlignment="1">
      <alignment horizontal="centerContinuous" vertical="center"/>
    </xf>
    <xf numFmtId="0" fontId="4" fillId="0" borderId="21" xfId="0" applyFont="1" applyBorder="1" applyAlignment="1">
      <alignment horizontal="centerContinuous" vertical="center"/>
    </xf>
    <xf numFmtId="49" fontId="2" fillId="4" borderId="50" xfId="0" applyNumberFormat="1" applyFont="1" applyFill="1" applyBorder="1" applyAlignment="1" applyProtection="1">
      <alignment horizontal="center" vertical="center" shrinkToFit="1"/>
      <protection locked="0"/>
    </xf>
    <xf numFmtId="49" fontId="2" fillId="4" borderId="51" xfId="0" applyNumberFormat="1" applyFont="1" applyFill="1" applyBorder="1" applyAlignment="1" applyProtection="1">
      <alignment horizontal="center" vertical="center" shrinkToFit="1"/>
      <protection locked="0"/>
    </xf>
    <xf numFmtId="49" fontId="2" fillId="4" borderId="10" xfId="0" applyNumberFormat="1" applyFont="1" applyFill="1" applyBorder="1" applyAlignment="1" applyProtection="1">
      <alignment horizontal="center" vertical="center" shrinkToFit="1"/>
      <protection locked="0"/>
    </xf>
    <xf numFmtId="49" fontId="2" fillId="4" borderId="53" xfId="0" applyNumberFormat="1" applyFont="1" applyFill="1" applyBorder="1" applyAlignment="1" applyProtection="1">
      <alignment horizontal="center" vertical="center" shrinkToFit="1"/>
      <protection locked="0"/>
    </xf>
    <xf numFmtId="49" fontId="2" fillId="4" borderId="54" xfId="0" applyNumberFormat="1" applyFont="1" applyFill="1" applyBorder="1" applyAlignment="1" applyProtection="1">
      <alignment horizontal="center" vertical="center" shrinkToFit="1"/>
      <protection locked="0"/>
    </xf>
    <xf numFmtId="49" fontId="2" fillId="4" borderId="15" xfId="0" applyNumberFormat="1" applyFont="1" applyFill="1" applyBorder="1" applyAlignment="1" applyProtection="1">
      <alignment horizontal="center" vertical="center" shrinkToFit="1"/>
      <protection locked="0"/>
    </xf>
    <xf numFmtId="49" fontId="2" fillId="4" borderId="56" xfId="0" applyNumberFormat="1" applyFont="1" applyFill="1" applyBorder="1" applyAlignment="1" applyProtection="1">
      <alignment horizontal="center" vertical="center" shrinkToFit="1"/>
      <protection locked="0"/>
    </xf>
    <xf numFmtId="49" fontId="2" fillId="4" borderId="57" xfId="0" applyNumberFormat="1" applyFont="1" applyFill="1" applyBorder="1" applyAlignment="1" applyProtection="1">
      <alignment horizontal="center" vertical="center" shrinkToFit="1"/>
      <protection locked="0"/>
    </xf>
    <xf numFmtId="49" fontId="2" fillId="4" borderId="18" xfId="0" applyNumberFormat="1" applyFont="1" applyFill="1" applyBorder="1" applyAlignment="1" applyProtection="1">
      <alignment horizontal="center" vertical="center" shrinkToFit="1"/>
      <protection locked="0"/>
    </xf>
    <xf numFmtId="49" fontId="2" fillId="4" borderId="59" xfId="0" applyNumberFormat="1" applyFont="1" applyFill="1" applyBorder="1" applyAlignment="1" applyProtection="1">
      <alignment horizontal="center" vertical="center" shrinkToFit="1"/>
      <protection locked="0"/>
    </xf>
    <xf numFmtId="49" fontId="2" fillId="4" borderId="60" xfId="0" applyNumberFormat="1" applyFont="1" applyFill="1" applyBorder="1" applyAlignment="1" applyProtection="1">
      <alignment horizontal="center" vertical="center" shrinkToFit="1"/>
      <protection locked="0"/>
    </xf>
    <xf numFmtId="49" fontId="2" fillId="4" borderId="63" xfId="0" applyNumberFormat="1" applyFont="1" applyFill="1" applyBorder="1" applyAlignment="1" applyProtection="1">
      <alignment horizontal="center" vertical="center" shrinkToFit="1"/>
      <protection locked="0"/>
    </xf>
    <xf numFmtId="49" fontId="2" fillId="4" borderId="64" xfId="0" applyNumberFormat="1" applyFont="1" applyFill="1" applyBorder="1" applyAlignment="1" applyProtection="1">
      <alignment horizontal="center" vertical="center" shrinkToFit="1"/>
      <protection locked="0"/>
    </xf>
    <xf numFmtId="49" fontId="2" fillId="4" borderId="6" xfId="0" applyNumberFormat="1" applyFont="1" applyFill="1" applyBorder="1" applyAlignment="1" applyProtection="1">
      <alignment horizontal="center" vertical="center" shrinkToFit="1"/>
      <protection locked="0"/>
    </xf>
    <xf numFmtId="49" fontId="2" fillId="4" borderId="66" xfId="0" applyNumberFormat="1" applyFont="1" applyFill="1" applyBorder="1" applyAlignment="1" applyProtection="1">
      <alignment horizontal="center" vertical="center" shrinkToFit="1"/>
      <protection locked="0"/>
    </xf>
    <xf numFmtId="49" fontId="2" fillId="4" borderId="67" xfId="0" applyNumberFormat="1" applyFont="1" applyFill="1" applyBorder="1" applyAlignment="1" applyProtection="1">
      <alignment horizontal="center" vertical="center" shrinkToFit="1"/>
      <protection locked="0"/>
    </xf>
    <xf numFmtId="0" fontId="0" fillId="0" borderId="11" xfId="0" applyBorder="1" applyAlignment="1">
      <alignment horizontal="center" vertical="center" shrinkToFit="1"/>
    </xf>
    <xf numFmtId="0" fontId="4" fillId="0" borderId="42" xfId="0" applyFont="1" applyBorder="1" applyAlignment="1">
      <alignment horizontal="centerContinuous" vertical="center"/>
    </xf>
    <xf numFmtId="0" fontId="4" fillId="0" borderId="44" xfId="0" applyFont="1" applyBorder="1" applyAlignment="1">
      <alignment horizontal="centerContinuous" vertical="center"/>
    </xf>
    <xf numFmtId="0" fontId="4" fillId="0" borderId="70" xfId="0" applyFont="1" applyBorder="1" applyAlignment="1">
      <alignment horizontal="centerContinuous" vertical="center"/>
    </xf>
    <xf numFmtId="0" fontId="4" fillId="0" borderId="71" xfId="0" applyFont="1" applyBorder="1" applyAlignment="1">
      <alignment horizontal="centerContinuous" vertical="center"/>
    </xf>
    <xf numFmtId="0" fontId="4" fillId="0" borderId="4" xfId="0" applyFont="1" applyBorder="1" applyAlignment="1">
      <alignment horizontal="centerContinuous" vertical="center"/>
    </xf>
    <xf numFmtId="0" fontId="4" fillId="0" borderId="72" xfId="0" applyFont="1" applyBorder="1" applyAlignment="1">
      <alignment horizontal="centerContinuous" vertical="center"/>
    </xf>
    <xf numFmtId="0" fontId="4" fillId="0" borderId="73" xfId="0" applyFont="1" applyBorder="1" applyAlignment="1">
      <alignment horizontal="centerContinuous" vertical="center"/>
    </xf>
    <xf numFmtId="0" fontId="4" fillId="0" borderId="74" xfId="0" applyFont="1" applyBorder="1" applyAlignment="1">
      <alignment horizontal="centerContinuous" vertical="center"/>
    </xf>
    <xf numFmtId="0" fontId="4" fillId="0" borderId="75" xfId="0" applyFont="1" applyBorder="1" applyAlignment="1">
      <alignment horizontal="centerContinuous" vertical="center"/>
    </xf>
    <xf numFmtId="0" fontId="4" fillId="0" borderId="76" xfId="0" applyFont="1" applyBorder="1" applyAlignment="1">
      <alignment horizontal="centerContinuous" vertical="center"/>
    </xf>
    <xf numFmtId="0" fontId="4" fillId="0" borderId="77" xfId="0" applyFont="1" applyBorder="1" applyAlignment="1">
      <alignment horizontal="centerContinuous" vertical="center"/>
    </xf>
    <xf numFmtId="0" fontId="4" fillId="0" borderId="78" xfId="0" applyFont="1" applyBorder="1" applyAlignment="1">
      <alignment horizontal="centerContinuous" vertical="center"/>
    </xf>
    <xf numFmtId="0" fontId="4" fillId="0" borderId="42" xfId="0" applyFont="1" applyBorder="1" applyAlignment="1">
      <alignment vertical="top"/>
    </xf>
    <xf numFmtId="0" fontId="4" fillId="0" borderId="44" xfId="0" applyFont="1" applyBorder="1" applyAlignment="1">
      <alignment vertical="top"/>
    </xf>
    <xf numFmtId="0" fontId="4" fillId="0" borderId="71" xfId="0" applyFont="1" applyBorder="1" applyAlignment="1">
      <alignment vertical="top"/>
    </xf>
    <xf numFmtId="0" fontId="0" fillId="0" borderId="44" xfId="0" applyBorder="1"/>
    <xf numFmtId="0" fontId="2" fillId="0" borderId="15" xfId="0" applyFont="1" applyBorder="1" applyAlignment="1">
      <alignment horizontal="right" shrinkToFit="1"/>
    </xf>
    <xf numFmtId="0" fontId="21" fillId="0" borderId="0" xfId="0" applyFont="1" applyAlignment="1">
      <alignment vertical="center"/>
    </xf>
    <xf numFmtId="178" fontId="0" fillId="0" borderId="0" xfId="0" applyNumberFormat="1"/>
    <xf numFmtId="0" fontId="21" fillId="0" borderId="0" xfId="0" applyFont="1" applyAlignment="1">
      <alignment vertical="top"/>
    </xf>
    <xf numFmtId="182" fontId="7" fillId="0" borderId="3" xfId="0" applyNumberFormat="1" applyFont="1" applyBorder="1" applyAlignment="1">
      <alignment vertical="center"/>
    </xf>
    <xf numFmtId="0" fontId="7" fillId="0" borderId="3" xfId="0" applyFont="1" applyBorder="1" applyAlignment="1">
      <alignment vertical="center"/>
    </xf>
    <xf numFmtId="0" fontId="0" fillId="0" borderId="3" xfId="0" applyBorder="1" applyAlignment="1">
      <alignment vertical="center" wrapText="1"/>
    </xf>
    <xf numFmtId="0" fontId="2" fillId="0" borderId="1" xfId="0" applyFont="1" applyBorder="1" applyAlignment="1">
      <alignment vertical="center" shrinkToFit="1"/>
    </xf>
    <xf numFmtId="0" fontId="2" fillId="0" borderId="25" xfId="0" applyFont="1" applyBorder="1" applyAlignment="1">
      <alignment vertical="center" shrinkToFit="1"/>
    </xf>
    <xf numFmtId="0" fontId="0" fillId="5" borderId="1" xfId="0" applyFill="1" applyBorder="1" applyAlignment="1">
      <alignment horizontal="center" vertical="center" wrapText="1"/>
    </xf>
    <xf numFmtId="0" fontId="0" fillId="5" borderId="6" xfId="0" applyFill="1" applyBorder="1" applyAlignment="1">
      <alignment horizontal="center" vertical="center" wrapText="1"/>
    </xf>
    <xf numFmtId="0" fontId="0" fillId="5" borderId="1" xfId="0" applyFill="1" applyBorder="1"/>
    <xf numFmtId="0" fontId="7" fillId="5" borderId="2" xfId="0" applyFont="1" applyFill="1" applyBorder="1" applyAlignment="1">
      <alignment horizontal="right" indent="1"/>
    </xf>
    <xf numFmtId="0" fontId="0" fillId="4" borderId="1" xfId="0" applyFill="1" applyBorder="1" applyAlignment="1" applyProtection="1">
      <alignment horizontal="center" vertical="center" shrinkToFit="1"/>
      <protection locked="0"/>
    </xf>
    <xf numFmtId="0" fontId="0" fillId="4" borderId="1" xfId="0" applyFill="1" applyBorder="1" applyAlignment="1" applyProtection="1">
      <alignment vertical="center" shrinkToFit="1"/>
      <protection locked="0"/>
    </xf>
    <xf numFmtId="0" fontId="4" fillId="0" borderId="44" xfId="0" applyFont="1" applyBorder="1"/>
    <xf numFmtId="179" fontId="6" fillId="0" borderId="45" xfId="0" applyNumberFormat="1" applyFont="1" applyBorder="1" applyAlignment="1">
      <alignment horizontal="center" vertical="center" shrinkToFit="1"/>
    </xf>
    <xf numFmtId="179" fontId="6" fillId="0" borderId="47" xfId="0" applyNumberFormat="1" applyFont="1" applyBorder="1" applyAlignment="1">
      <alignment horizontal="center" vertical="center" shrinkToFit="1"/>
    </xf>
    <xf numFmtId="179" fontId="6" fillId="0" borderId="46" xfId="0" applyNumberFormat="1" applyFont="1" applyBorder="1" applyAlignment="1">
      <alignment horizontal="center" vertical="center" shrinkToFit="1"/>
    </xf>
    <xf numFmtId="179" fontId="6" fillId="0" borderId="1" xfId="0" applyNumberFormat="1" applyFont="1" applyBorder="1" applyAlignment="1">
      <alignment horizontal="center" vertical="center" shrinkToFit="1"/>
    </xf>
    <xf numFmtId="0" fontId="2" fillId="6" borderId="11" xfId="0" applyFont="1" applyFill="1" applyBorder="1" applyAlignment="1">
      <alignment vertical="center"/>
    </xf>
    <xf numFmtId="0" fontId="9" fillId="6" borderId="11" xfId="0" applyFont="1" applyFill="1" applyBorder="1" applyAlignment="1">
      <alignment vertical="center"/>
    </xf>
    <xf numFmtId="0" fontId="0" fillId="2" borderId="2" xfId="0" applyFill="1" applyBorder="1" applyAlignment="1">
      <alignment vertical="center" shrinkToFit="1"/>
    </xf>
    <xf numFmtId="0" fontId="25" fillId="0" borderId="0" xfId="0" applyFont="1"/>
    <xf numFmtId="181" fontId="11" fillId="0" borderId="79" xfId="0" applyNumberFormat="1" applyFont="1" applyBorder="1"/>
    <xf numFmtId="181" fontId="11" fillId="0" borderId="80" xfId="0" applyNumberFormat="1" applyFont="1" applyBorder="1"/>
    <xf numFmtId="0" fontId="0" fillId="4" borderId="1" xfId="0" applyFill="1" applyBorder="1" applyProtection="1">
      <protection locked="0"/>
    </xf>
    <xf numFmtId="0" fontId="0" fillId="0" borderId="81" xfId="0" applyBorder="1"/>
    <xf numFmtId="0" fontId="7" fillId="4" borderId="1" xfId="0" applyFont="1" applyFill="1" applyBorder="1" applyAlignment="1" applyProtection="1">
      <alignment horizontal="left" vertical="center" shrinkToFit="1"/>
      <protection locked="0"/>
    </xf>
    <xf numFmtId="49" fontId="0" fillId="4" borderId="1" xfId="0" applyNumberFormat="1" applyFill="1" applyBorder="1" applyAlignment="1" applyProtection="1">
      <alignment horizontal="center" vertical="center" shrinkToFit="1"/>
      <protection locked="0"/>
    </xf>
    <xf numFmtId="0" fontId="0" fillId="0" borderId="82" xfId="0" applyBorder="1" applyAlignment="1">
      <alignment vertical="center" shrinkToFit="1"/>
    </xf>
    <xf numFmtId="181" fontId="0" fillId="0" borderId="83" xfId="0" applyNumberFormat="1" applyBorder="1"/>
    <xf numFmtId="181" fontId="0" fillId="0" borderId="84" xfId="0" applyNumberFormat="1" applyBorder="1"/>
    <xf numFmtId="0" fontId="16" fillId="0" borderId="1" xfId="0" applyFont="1" applyBorder="1" applyAlignment="1">
      <alignment horizontal="center" vertical="center" wrapText="1"/>
    </xf>
    <xf numFmtId="0" fontId="16" fillId="0" borderId="31" xfId="0" applyFont="1" applyBorder="1" applyAlignment="1">
      <alignment horizontal="center" vertical="center" wrapText="1"/>
    </xf>
    <xf numFmtId="0" fontId="0" fillId="0" borderId="1" xfId="0" applyBorder="1" applyAlignment="1">
      <alignment horizontal="center" vertical="center" shrinkToFit="1"/>
    </xf>
    <xf numFmtId="0" fontId="16" fillId="0" borderId="1" xfId="0" applyFont="1" applyBorder="1" applyAlignment="1">
      <alignment vertical="center" shrinkToFit="1"/>
    </xf>
    <xf numFmtId="0" fontId="2" fillId="0" borderId="0" xfId="0" applyFont="1" applyAlignment="1">
      <alignment horizontal="center"/>
    </xf>
    <xf numFmtId="0" fontId="2" fillId="0" borderId="0" xfId="0" applyFont="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49" fontId="0" fillId="0" borderId="0" xfId="0" applyNumberFormat="1" applyAlignment="1">
      <alignment horizontal="right"/>
    </xf>
    <xf numFmtId="178" fontId="7" fillId="0" borderId="0" xfId="0" applyNumberFormat="1" applyFont="1"/>
    <xf numFmtId="49" fontId="6" fillId="0" borderId="0" xfId="0" applyNumberFormat="1" applyFont="1" applyAlignment="1">
      <alignment horizontal="right"/>
    </xf>
    <xf numFmtId="49" fontId="2" fillId="9" borderId="50" xfId="0" applyNumberFormat="1" applyFont="1" applyFill="1" applyBorder="1" applyAlignment="1" applyProtection="1">
      <alignment horizontal="center" vertical="center" shrinkToFit="1"/>
      <protection locked="0"/>
    </xf>
    <xf numFmtId="49" fontId="2" fillId="9" borderId="51" xfId="0" applyNumberFormat="1" applyFont="1" applyFill="1" applyBorder="1" applyAlignment="1" applyProtection="1">
      <alignment horizontal="center" vertical="center" shrinkToFit="1"/>
      <protection locked="0"/>
    </xf>
    <xf numFmtId="49" fontId="2" fillId="9" borderId="52" xfId="0" applyNumberFormat="1" applyFont="1" applyFill="1" applyBorder="1" applyAlignment="1" applyProtection="1">
      <alignment horizontal="center" vertical="center" shrinkToFit="1"/>
      <protection locked="0"/>
    </xf>
    <xf numFmtId="49" fontId="2" fillId="9" borderId="53" xfId="0" applyNumberFormat="1" applyFont="1" applyFill="1" applyBorder="1" applyAlignment="1" applyProtection="1">
      <alignment horizontal="center" vertical="center" shrinkToFit="1"/>
      <protection locked="0"/>
    </xf>
    <xf numFmtId="49" fontId="2" fillId="9" borderId="54" xfId="0" applyNumberFormat="1" applyFont="1" applyFill="1" applyBorder="1" applyAlignment="1" applyProtection="1">
      <alignment horizontal="center" vertical="center" shrinkToFit="1"/>
      <protection locked="0"/>
    </xf>
    <xf numFmtId="49" fontId="2" fillId="9" borderId="55" xfId="0" applyNumberFormat="1" applyFont="1" applyFill="1" applyBorder="1" applyAlignment="1" applyProtection="1">
      <alignment horizontal="center" vertical="center" shrinkToFit="1"/>
      <protection locked="0"/>
    </xf>
    <xf numFmtId="49" fontId="2" fillId="9" borderId="56" xfId="0" applyNumberFormat="1" applyFont="1" applyFill="1" applyBorder="1" applyAlignment="1" applyProtection="1">
      <alignment horizontal="center" vertical="center" shrinkToFit="1"/>
      <protection locked="0"/>
    </xf>
    <xf numFmtId="49" fontId="2" fillId="9" borderId="57" xfId="0" applyNumberFormat="1" applyFont="1" applyFill="1" applyBorder="1" applyAlignment="1" applyProtection="1">
      <alignment horizontal="center" vertical="center" shrinkToFit="1"/>
      <protection locked="0"/>
    </xf>
    <xf numFmtId="49" fontId="2" fillId="9" borderId="58" xfId="0" applyNumberFormat="1" applyFont="1" applyFill="1" applyBorder="1" applyAlignment="1" applyProtection="1">
      <alignment horizontal="center" vertical="center" shrinkToFit="1"/>
      <protection locked="0"/>
    </xf>
    <xf numFmtId="49" fontId="2" fillId="9" borderId="61" xfId="0" applyNumberFormat="1" applyFont="1" applyFill="1" applyBorder="1" applyAlignment="1" applyProtection="1">
      <alignment horizontal="center" vertical="center" shrinkToFit="1"/>
      <protection locked="0"/>
    </xf>
    <xf numFmtId="49" fontId="2" fillId="9" borderId="59" xfId="0" applyNumberFormat="1" applyFont="1" applyFill="1" applyBorder="1" applyAlignment="1" applyProtection="1">
      <alignment horizontal="center" vertical="center" shrinkToFit="1"/>
      <protection locked="0"/>
    </xf>
    <xf numFmtId="49" fontId="2" fillId="9" borderId="62" xfId="0" applyNumberFormat="1" applyFont="1" applyFill="1" applyBorder="1" applyAlignment="1" applyProtection="1">
      <alignment horizontal="center" vertical="center" shrinkToFit="1"/>
      <protection locked="0"/>
    </xf>
    <xf numFmtId="49" fontId="2" fillId="9" borderId="63" xfId="0" applyNumberFormat="1" applyFont="1" applyFill="1" applyBorder="1" applyAlignment="1" applyProtection="1">
      <alignment horizontal="center" vertical="center" shrinkToFit="1"/>
      <protection locked="0"/>
    </xf>
    <xf numFmtId="49" fontId="2" fillId="9" borderId="64" xfId="0" applyNumberFormat="1" applyFont="1" applyFill="1" applyBorder="1" applyAlignment="1" applyProtection="1">
      <alignment horizontal="center" vertical="center" shrinkToFit="1"/>
      <protection locked="0"/>
    </xf>
    <xf numFmtId="49" fontId="2" fillId="9" borderId="65" xfId="0" applyNumberFormat="1" applyFont="1" applyFill="1" applyBorder="1" applyAlignment="1" applyProtection="1">
      <alignment horizontal="center" vertical="center" shrinkToFit="1"/>
      <protection locked="0"/>
    </xf>
    <xf numFmtId="49" fontId="2" fillId="9" borderId="68" xfId="0" applyNumberFormat="1" applyFont="1" applyFill="1" applyBorder="1" applyAlignment="1" applyProtection="1">
      <alignment horizontal="center" vertical="center" shrinkToFit="1"/>
      <protection locked="0"/>
    </xf>
    <xf numFmtId="49" fontId="2" fillId="9" borderId="66" xfId="0" applyNumberFormat="1" applyFont="1" applyFill="1" applyBorder="1" applyAlignment="1" applyProtection="1">
      <alignment horizontal="center" vertical="center" shrinkToFit="1"/>
      <protection locked="0"/>
    </xf>
    <xf numFmtId="49" fontId="2" fillId="9" borderId="69" xfId="0" applyNumberFormat="1" applyFont="1" applyFill="1" applyBorder="1" applyAlignment="1" applyProtection="1">
      <alignment horizontal="center" vertical="center" shrinkToFit="1"/>
      <protection locked="0"/>
    </xf>
    <xf numFmtId="0" fontId="0" fillId="5" borderId="1" xfId="0" applyFill="1" applyBorder="1" applyAlignment="1">
      <alignment horizontal="center" vertical="center"/>
    </xf>
    <xf numFmtId="0" fontId="0" fillId="5" borderId="34" xfId="0" applyFill="1" applyBorder="1"/>
    <xf numFmtId="0" fontId="0" fillId="5" borderId="1" xfId="0" applyFill="1" applyBorder="1" applyProtection="1">
      <protection locked="0"/>
    </xf>
    <xf numFmtId="49" fontId="27" fillId="0" borderId="0" xfId="0" applyNumberFormat="1" applyFont="1" applyAlignment="1">
      <alignment vertical="center"/>
    </xf>
    <xf numFmtId="0" fontId="27" fillId="0" borderId="0" xfId="0" applyFont="1" applyAlignment="1">
      <alignment vertical="center"/>
    </xf>
    <xf numFmtId="0" fontId="28" fillId="0" borderId="0" xfId="0" applyFont="1" applyAlignment="1">
      <alignment vertical="center"/>
    </xf>
    <xf numFmtId="0" fontId="10" fillId="0" borderId="0" xfId="0" applyFont="1" applyAlignment="1">
      <alignment vertical="center"/>
    </xf>
    <xf numFmtId="0" fontId="16" fillId="0" borderId="82" xfId="0" applyFont="1" applyBorder="1" applyAlignment="1">
      <alignment horizontal="center" vertical="center" shrinkToFit="1"/>
    </xf>
    <xf numFmtId="0" fontId="17" fillId="0" borderId="16" xfId="0" applyFont="1" applyBorder="1" applyAlignment="1">
      <alignment vertical="center"/>
    </xf>
    <xf numFmtId="0" fontId="12" fillId="0" borderId="82" xfId="0" applyFont="1" applyBorder="1" applyAlignment="1">
      <alignment horizontal="center" vertical="center" wrapText="1"/>
    </xf>
    <xf numFmtId="0" fontId="0" fillId="0" borderId="132" xfId="0" applyBorder="1"/>
    <xf numFmtId="0" fontId="0" fillId="0" borderId="137" xfId="0" applyBorder="1" applyAlignment="1">
      <alignment horizontal="center"/>
    </xf>
    <xf numFmtId="0" fontId="0" fillId="0" borderId="138" xfId="0" applyBorder="1"/>
    <xf numFmtId="0" fontId="0" fillId="0" borderId="140" xfId="0" applyBorder="1" applyAlignment="1">
      <alignment horizontal="center"/>
    </xf>
    <xf numFmtId="0" fontId="0" fillId="0" borderId="141" xfId="0" applyBorder="1"/>
    <xf numFmtId="0" fontId="0" fillId="0" borderId="142" xfId="0" applyBorder="1"/>
    <xf numFmtId="0" fontId="0" fillId="0" borderId="133" xfId="0" applyBorder="1"/>
    <xf numFmtId="0" fontId="0" fillId="0" borderId="143" xfId="0" applyBorder="1"/>
    <xf numFmtId="0" fontId="0" fillId="0" borderId="135" xfId="0" applyBorder="1"/>
    <xf numFmtId="0" fontId="0" fillId="0" borderId="144" xfId="0" applyBorder="1"/>
    <xf numFmtId="0" fontId="0" fillId="0" borderId="147" xfId="0" applyBorder="1" applyAlignment="1">
      <alignment horizontal="center"/>
    </xf>
    <xf numFmtId="0" fontId="0" fillId="0" borderId="5" xfId="0" applyBorder="1" applyAlignment="1">
      <alignment horizontal="center"/>
    </xf>
    <xf numFmtId="0" fontId="0" fillId="0" borderId="148" xfId="0" applyBorder="1" applyAlignment="1">
      <alignment horizontal="center"/>
    </xf>
    <xf numFmtId="0" fontId="0" fillId="0" borderId="149" xfId="0" applyBorder="1" applyAlignment="1">
      <alignment horizontal="center"/>
    </xf>
    <xf numFmtId="0" fontId="0" fillId="0" borderId="152" xfId="0" applyBorder="1" applyAlignment="1">
      <alignment horizontal="center" vertical="center"/>
    </xf>
    <xf numFmtId="0" fontId="0" fillId="0" borderId="153" xfId="0" applyBorder="1" applyAlignment="1">
      <alignment horizontal="center"/>
    </xf>
    <xf numFmtId="0" fontId="0" fillId="0" borderId="154" xfId="0" applyBorder="1" applyAlignment="1">
      <alignment horizontal="center" vertical="center"/>
    </xf>
    <xf numFmtId="0" fontId="0" fillId="0" borderId="154" xfId="0" applyBorder="1" applyAlignment="1">
      <alignment horizontal="center"/>
    </xf>
    <xf numFmtId="0" fontId="0" fillId="0" borderId="155" xfId="0" applyBorder="1" applyAlignment="1">
      <alignment horizontal="center"/>
    </xf>
    <xf numFmtId="0" fontId="0" fillId="0" borderId="156" xfId="0" applyBorder="1" applyAlignment="1">
      <alignment horizontal="center"/>
    </xf>
    <xf numFmtId="0" fontId="0" fillId="0" borderId="140" xfId="0" applyBorder="1"/>
    <xf numFmtId="0" fontId="0" fillId="0" borderId="157" xfId="0" applyBorder="1" applyAlignment="1">
      <alignment horizontal="center" vertical="center"/>
    </xf>
    <xf numFmtId="0" fontId="0" fillId="0" borderId="158" xfId="0" applyBorder="1" applyAlignment="1">
      <alignment horizontal="center" vertical="center"/>
    </xf>
    <xf numFmtId="188" fontId="0" fillId="0" borderId="144" xfId="0" applyNumberFormat="1" applyBorder="1"/>
    <xf numFmtId="0" fontId="0" fillId="0" borderId="161" xfId="0" applyBorder="1"/>
    <xf numFmtId="0" fontId="0" fillId="0" borderId="162" xfId="0" applyBorder="1"/>
    <xf numFmtId="0" fontId="0" fillId="0" borderId="163" xfId="0" applyBorder="1"/>
    <xf numFmtId="0" fontId="0" fillId="0" borderId="164" xfId="0" applyBorder="1"/>
    <xf numFmtId="0" fontId="0" fillId="0" borderId="165" xfId="0" applyBorder="1"/>
    <xf numFmtId="0" fontId="0" fillId="0" borderId="166" xfId="0" applyBorder="1"/>
    <xf numFmtId="188" fontId="0" fillId="0" borderId="142" xfId="0" applyNumberFormat="1" applyBorder="1"/>
    <xf numFmtId="0" fontId="0" fillId="0" borderId="167" xfId="0" applyBorder="1"/>
    <xf numFmtId="0" fontId="0" fillId="0" borderId="169" xfId="0" applyBorder="1"/>
    <xf numFmtId="0" fontId="0" fillId="0" borderId="168" xfId="0" applyBorder="1"/>
    <xf numFmtId="0" fontId="0" fillId="0" borderId="154" xfId="0" applyBorder="1"/>
    <xf numFmtId="188" fontId="0" fillId="0" borderId="143" xfId="0" applyNumberFormat="1" applyBorder="1"/>
    <xf numFmtId="0" fontId="0" fillId="0" borderId="170" xfId="0" applyBorder="1" applyAlignment="1">
      <alignment horizontal="center" vertical="center"/>
    </xf>
    <xf numFmtId="0" fontId="0" fillId="0" borderId="1" xfId="0" applyFill="1" applyBorder="1" applyAlignment="1">
      <alignment horizontal="center"/>
    </xf>
    <xf numFmtId="0" fontId="0" fillId="0" borderId="148" xfId="0" applyBorder="1" applyAlignment="1">
      <alignment horizontal="center" vertical="center"/>
    </xf>
    <xf numFmtId="0" fontId="0" fillId="0" borderId="5" xfId="0" applyFill="1" applyBorder="1" applyAlignment="1">
      <alignment horizontal="center"/>
    </xf>
    <xf numFmtId="0" fontId="7" fillId="0" borderId="31" xfId="0" applyFont="1" applyBorder="1" applyAlignment="1" applyProtection="1">
      <alignment horizontal="center" vertical="center"/>
      <protection locked="0"/>
    </xf>
    <xf numFmtId="0" fontId="7" fillId="0" borderId="82"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4" borderId="1" xfId="0" applyFont="1" applyFill="1" applyBorder="1" applyAlignment="1" applyProtection="1">
      <alignment horizontal="center" vertical="center" shrinkToFit="1"/>
      <protection locked="0"/>
    </xf>
    <xf numFmtId="0" fontId="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7" fillId="0" borderId="1" xfId="0" applyFont="1" applyBorder="1" applyAlignment="1">
      <alignment horizontal="center" vertical="center" shrinkToFit="1"/>
    </xf>
    <xf numFmtId="0" fontId="0" fillId="0" borderId="0" xfId="0" applyAlignment="1">
      <alignment horizontal="center" vertical="center" textRotation="255"/>
    </xf>
    <xf numFmtId="0" fontId="0" fillId="0" borderId="0" xfId="0" applyAlignment="1">
      <alignment vertical="center"/>
    </xf>
    <xf numFmtId="0" fontId="2" fillId="4" borderId="26" xfId="0" applyFont="1" applyFill="1" applyBorder="1" applyAlignment="1" applyProtection="1">
      <alignment horizontal="center" vertical="center" shrinkToFit="1"/>
      <protection locked="0"/>
    </xf>
    <xf numFmtId="0" fontId="2" fillId="4" borderId="48" xfId="0" applyFont="1" applyFill="1" applyBorder="1" applyAlignment="1" applyProtection="1">
      <alignment horizontal="center" vertical="center" shrinkToFit="1"/>
      <protection locked="0"/>
    </xf>
    <xf numFmtId="0" fontId="2" fillId="4" borderId="20" xfId="0" applyFont="1" applyFill="1" applyBorder="1" applyAlignment="1" applyProtection="1">
      <alignment horizontal="center" vertical="center" shrinkToFit="1"/>
      <protection locked="0"/>
    </xf>
    <xf numFmtId="0" fontId="2" fillId="4" borderId="21" xfId="0" applyFont="1" applyFill="1" applyBorder="1" applyAlignment="1" applyProtection="1">
      <alignment horizontal="center" vertical="center" shrinkToFit="1"/>
      <protection locked="0"/>
    </xf>
    <xf numFmtId="0" fontId="2" fillId="0" borderId="2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48" xfId="0" applyFont="1" applyBorder="1" applyAlignment="1">
      <alignment horizontal="center" vertical="center" shrinkToFit="1"/>
    </xf>
    <xf numFmtId="0" fontId="2" fillId="0" borderId="20"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1" xfId="0" applyFont="1" applyBorder="1" applyAlignment="1">
      <alignment horizontal="center" vertical="center" shrinkToFit="1"/>
    </xf>
    <xf numFmtId="0" fontId="17" fillId="4" borderId="26" xfId="0" applyFont="1" applyFill="1" applyBorder="1" applyAlignment="1" applyProtection="1">
      <alignment vertical="center" wrapText="1" shrinkToFit="1"/>
      <protection locked="0"/>
    </xf>
    <xf numFmtId="0" fontId="17" fillId="4" borderId="7" xfId="0" applyFont="1" applyFill="1" applyBorder="1" applyAlignment="1" applyProtection="1">
      <alignment vertical="center" wrapText="1" shrinkToFit="1"/>
      <protection locked="0"/>
    </xf>
    <xf numFmtId="0" fontId="17" fillId="4" borderId="48" xfId="0" applyFont="1" applyFill="1" applyBorder="1" applyAlignment="1" applyProtection="1">
      <alignment vertical="center" wrapText="1" shrinkToFit="1"/>
      <protection locked="0"/>
    </xf>
    <xf numFmtId="0" fontId="17" fillId="4" borderId="20" xfId="0" applyFont="1" applyFill="1" applyBorder="1" applyAlignment="1" applyProtection="1">
      <alignment vertical="center" wrapText="1" shrinkToFit="1"/>
      <protection locked="0"/>
    </xf>
    <xf numFmtId="0" fontId="17" fillId="4" borderId="3" xfId="0" applyFont="1" applyFill="1" applyBorder="1" applyAlignment="1" applyProtection="1">
      <alignment vertical="center" wrapText="1" shrinkToFit="1"/>
      <protection locked="0"/>
    </xf>
    <xf numFmtId="0" fontId="17" fillId="4" borderId="21" xfId="0" applyFont="1" applyFill="1" applyBorder="1" applyAlignment="1" applyProtection="1">
      <alignment vertical="center" wrapText="1" shrinkToFit="1"/>
      <protection locked="0"/>
    </xf>
    <xf numFmtId="0" fontId="5" fillId="0" borderId="0" xfId="0" applyFont="1" applyAlignment="1">
      <alignment horizontal="center" vertical="center"/>
    </xf>
    <xf numFmtId="0" fontId="2" fillId="0" borderId="7" xfId="0" applyFont="1" applyBorder="1" applyAlignment="1">
      <alignment horizontal="center" vertical="center"/>
    </xf>
    <xf numFmtId="0" fontId="2" fillId="0" borderId="48" xfId="0" applyFont="1" applyBorder="1" applyAlignment="1">
      <alignment horizontal="center" vertical="center"/>
    </xf>
    <xf numFmtId="0" fontId="2" fillId="0" borderId="3" xfId="0" applyFont="1" applyBorder="1" applyAlignment="1">
      <alignment horizontal="center" vertical="center"/>
    </xf>
    <xf numFmtId="0" fontId="2" fillId="0" borderId="21" xfId="0" applyFont="1" applyBorder="1" applyAlignment="1">
      <alignment horizontal="center" vertical="center"/>
    </xf>
    <xf numFmtId="0" fontId="2" fillId="0" borderId="26" xfId="0" applyFont="1" applyBorder="1" applyAlignment="1">
      <alignment horizontal="center" vertical="center"/>
    </xf>
    <xf numFmtId="0" fontId="2" fillId="0" borderId="20" xfId="0" applyFont="1" applyBorder="1" applyAlignment="1">
      <alignment horizontal="center" vertical="center"/>
    </xf>
    <xf numFmtId="0" fontId="0" fillId="0" borderId="0" xfId="0" applyAlignment="1">
      <alignment horizontal="center" vertical="center"/>
    </xf>
    <xf numFmtId="186" fontId="0" fillId="0" borderId="7" xfId="0" applyNumberFormat="1" applyBorder="1" applyAlignment="1">
      <alignment horizontal="center" vertical="center"/>
    </xf>
    <xf numFmtId="0" fontId="0" fillId="0" borderId="7" xfId="0" applyBorder="1" applyAlignment="1">
      <alignment horizontal="center" vertical="center"/>
    </xf>
    <xf numFmtId="0" fontId="0" fillId="4" borderId="0" xfId="0" applyFill="1" applyAlignment="1" applyProtection="1">
      <alignment horizontal="center" vertical="center"/>
      <protection locked="0"/>
    </xf>
    <xf numFmtId="0" fontId="0" fillId="0" borderId="3" xfId="0" applyBorder="1" applyAlignment="1">
      <alignment horizontal="center" vertical="center"/>
    </xf>
    <xf numFmtId="186" fontId="0" fillId="0" borderId="0" xfId="0" applyNumberFormat="1" applyAlignment="1">
      <alignment horizontal="right" vertical="center"/>
    </xf>
    <xf numFmtId="0" fontId="2" fillId="6" borderId="25" xfId="0" applyFont="1" applyFill="1" applyBorder="1" applyAlignment="1">
      <alignment horizontal="center" vertical="center"/>
    </xf>
    <xf numFmtId="0" fontId="0" fillId="6" borderId="11" xfId="0" applyFill="1" applyBorder="1" applyAlignment="1">
      <alignment horizontal="center" vertical="center" wrapText="1"/>
    </xf>
    <xf numFmtId="184" fontId="10" fillId="0" borderId="44" xfId="0" applyNumberFormat="1" applyFont="1" applyBorder="1" applyAlignment="1">
      <alignment horizontal="right" vertical="center" indent="1"/>
    </xf>
    <xf numFmtId="184" fontId="10" fillId="0" borderId="4" xfId="0" applyNumberFormat="1" applyFont="1" applyBorder="1" applyAlignment="1">
      <alignment horizontal="right" vertical="center" indent="1"/>
    </xf>
    <xf numFmtId="184" fontId="10" fillId="0" borderId="127" xfId="0" applyNumberFormat="1" applyFont="1" applyBorder="1" applyAlignment="1">
      <alignment horizontal="right" vertical="center" indent="1"/>
    </xf>
    <xf numFmtId="184" fontId="10" fillId="0" borderId="128" xfId="0" applyNumberFormat="1" applyFont="1" applyBorder="1" applyAlignment="1">
      <alignment horizontal="right" vertical="center" indent="1"/>
    </xf>
    <xf numFmtId="0" fontId="10" fillId="4" borderId="26" xfId="0" applyFont="1" applyFill="1" applyBorder="1" applyAlignment="1" applyProtection="1">
      <alignment vertical="center" shrinkToFit="1"/>
      <protection locked="0"/>
    </xf>
    <xf numFmtId="0" fontId="10" fillId="4" borderId="7" xfId="0" applyFont="1" applyFill="1" applyBorder="1" applyAlignment="1" applyProtection="1">
      <alignment vertical="center" shrinkToFit="1"/>
      <protection locked="0"/>
    </xf>
    <xf numFmtId="0" fontId="10" fillId="4" borderId="20" xfId="0" applyFont="1" applyFill="1" applyBorder="1" applyAlignment="1" applyProtection="1">
      <alignment vertical="center" shrinkToFit="1"/>
      <protection locked="0"/>
    </xf>
    <xf numFmtId="0" fontId="10" fillId="4" borderId="3" xfId="0" applyFont="1" applyFill="1" applyBorder="1" applyAlignment="1" applyProtection="1">
      <alignment vertical="center" shrinkToFit="1"/>
      <protection locked="0"/>
    </xf>
    <xf numFmtId="185" fontId="10" fillId="4" borderId="26" xfId="0" applyNumberFormat="1" applyFont="1" applyFill="1" applyBorder="1" applyAlignment="1" applyProtection="1">
      <alignment vertical="center" shrinkToFit="1"/>
      <protection locked="0"/>
    </xf>
    <xf numFmtId="185" fontId="10" fillId="4" borderId="7" xfId="0" applyNumberFormat="1" applyFont="1" applyFill="1" applyBorder="1" applyAlignment="1" applyProtection="1">
      <alignment vertical="center" shrinkToFit="1"/>
      <protection locked="0"/>
    </xf>
    <xf numFmtId="185" fontId="10" fillId="4" borderId="20" xfId="0" applyNumberFormat="1" applyFont="1" applyFill="1" applyBorder="1" applyAlignment="1" applyProtection="1">
      <alignment vertical="center" shrinkToFit="1"/>
      <protection locked="0"/>
    </xf>
    <xf numFmtId="185" fontId="10" fillId="4" borderId="3" xfId="0" applyNumberFormat="1" applyFont="1" applyFill="1" applyBorder="1" applyAlignment="1" applyProtection="1">
      <alignment vertical="center" shrinkToFit="1"/>
      <protection locked="0"/>
    </xf>
    <xf numFmtId="185" fontId="0" fillId="0" borderId="7" xfId="0" applyNumberFormat="1" applyBorder="1" applyAlignment="1" applyProtection="1">
      <alignment vertical="center" shrinkToFit="1"/>
      <protection locked="0"/>
    </xf>
    <xf numFmtId="185" fontId="0" fillId="0" borderId="20" xfId="0" applyNumberFormat="1" applyBorder="1" applyAlignment="1" applyProtection="1">
      <alignment vertical="center" shrinkToFit="1"/>
      <protection locked="0"/>
    </xf>
    <xf numFmtId="185" fontId="0" fillId="0" borderId="3" xfId="0" applyNumberFormat="1" applyBorder="1" applyAlignment="1" applyProtection="1">
      <alignment vertical="center" shrinkToFit="1"/>
      <protection locked="0"/>
    </xf>
    <xf numFmtId="187" fontId="10" fillId="0" borderId="26" xfId="0" applyNumberFormat="1" applyFont="1" applyBorder="1" applyAlignment="1">
      <alignment horizontal="right" vertical="center" shrinkToFit="1"/>
    </xf>
    <xf numFmtId="187" fontId="10" fillId="0" borderId="7" xfId="0" applyNumberFormat="1" applyFont="1" applyBorder="1" applyAlignment="1">
      <alignment horizontal="right" vertical="center" shrinkToFit="1"/>
    </xf>
    <xf numFmtId="187" fontId="10" fillId="0" borderId="20" xfId="0" applyNumberFormat="1" applyFont="1" applyBorder="1" applyAlignment="1">
      <alignment horizontal="right" vertical="center" shrinkToFit="1"/>
    </xf>
    <xf numFmtId="187" fontId="10" fillId="0" borderId="3" xfId="0" applyNumberFormat="1" applyFont="1" applyBorder="1" applyAlignment="1">
      <alignment horizontal="right" vertical="center" shrinkToFit="1"/>
    </xf>
    <xf numFmtId="0" fontId="0" fillId="6" borderId="45" xfId="0" applyFill="1" applyBorder="1" applyAlignment="1">
      <alignment horizontal="center" vertical="center" wrapText="1"/>
    </xf>
    <xf numFmtId="0" fontId="0" fillId="6" borderId="46" xfId="0" applyFill="1" applyBorder="1" applyAlignment="1">
      <alignment horizontal="center" vertical="center" wrapText="1"/>
    </xf>
    <xf numFmtId="0" fontId="0" fillId="6" borderId="131" xfId="0" applyFill="1" applyBorder="1" applyAlignment="1">
      <alignment horizontal="center" vertical="center" wrapText="1"/>
    </xf>
    <xf numFmtId="0" fontId="2" fillId="6" borderId="45" xfId="0" applyFont="1" applyFill="1" applyBorder="1" applyAlignment="1">
      <alignment horizontal="center" vertical="center"/>
    </xf>
    <xf numFmtId="0" fontId="2" fillId="6" borderId="46" xfId="0" applyFont="1" applyFill="1" applyBorder="1" applyAlignment="1">
      <alignment horizontal="center" vertical="center"/>
    </xf>
    <xf numFmtId="0" fontId="2" fillId="6" borderId="131" xfId="0" applyFont="1" applyFill="1" applyBorder="1" applyAlignment="1">
      <alignment horizontal="center" vertical="center"/>
    </xf>
    <xf numFmtId="49" fontId="0" fillId="4" borderId="26" xfId="0" applyNumberFormat="1" applyFill="1" applyBorder="1" applyAlignment="1" applyProtection="1">
      <alignment horizontal="left" vertical="center" indent="1"/>
      <protection locked="0"/>
    </xf>
    <xf numFmtId="49" fontId="0" fillId="4" borderId="7" xfId="0" applyNumberFormat="1" applyFill="1" applyBorder="1" applyAlignment="1" applyProtection="1">
      <alignment horizontal="left" vertical="center" indent="1"/>
      <protection locked="0"/>
    </xf>
    <xf numFmtId="49" fontId="0" fillId="4" borderId="48" xfId="0" applyNumberFormat="1" applyFill="1" applyBorder="1" applyAlignment="1" applyProtection="1">
      <alignment horizontal="left" vertical="center" indent="1"/>
      <protection locked="0"/>
    </xf>
    <xf numFmtId="49" fontId="0" fillId="4" borderId="20" xfId="0" applyNumberFormat="1" applyFill="1" applyBorder="1" applyAlignment="1" applyProtection="1">
      <alignment horizontal="left" vertical="center" indent="1"/>
      <protection locked="0"/>
    </xf>
    <xf numFmtId="49" fontId="0" fillId="4" borderId="3" xfId="0" applyNumberFormat="1" applyFill="1" applyBorder="1" applyAlignment="1" applyProtection="1">
      <alignment horizontal="left" vertical="center" indent="1"/>
      <protection locked="0"/>
    </xf>
    <xf numFmtId="49" fontId="0" fillId="4" borderId="21" xfId="0" applyNumberFormat="1" applyFill="1" applyBorder="1" applyAlignment="1" applyProtection="1">
      <alignment horizontal="left" vertical="center" indent="1"/>
      <protection locked="0"/>
    </xf>
    <xf numFmtId="0" fontId="2" fillId="0" borderId="8" xfId="0" applyFont="1" applyBorder="1" applyAlignment="1">
      <alignment horizontal="center" shrinkToFit="1"/>
    </xf>
    <xf numFmtId="0" fontId="2" fillId="0" borderId="9" xfId="0" applyFont="1" applyBorder="1" applyAlignment="1">
      <alignment horizontal="center" shrinkToFit="1"/>
    </xf>
    <xf numFmtId="0" fontId="2" fillId="0" borderId="10" xfId="0" applyFont="1" applyBorder="1" applyAlignment="1">
      <alignment horizontal="center" shrinkToFit="1"/>
    </xf>
    <xf numFmtId="0" fontId="2" fillId="7" borderId="31" xfId="0" applyFont="1" applyFill="1" applyBorder="1" applyAlignment="1" applyProtection="1">
      <alignment horizontal="center" vertical="center" shrinkToFit="1"/>
      <protection locked="0"/>
    </xf>
    <xf numFmtId="0" fontId="0" fillId="7" borderId="36" xfId="0" applyFill="1" applyBorder="1" applyAlignment="1" applyProtection="1">
      <alignment horizontal="center" vertical="center" shrinkToFit="1"/>
      <protection locked="0"/>
    </xf>
    <xf numFmtId="0" fontId="2" fillId="0" borderId="26" xfId="0" applyFont="1" applyBorder="1" applyAlignment="1">
      <alignment horizontal="left" vertical="center" indent="1" shrinkToFit="1"/>
    </xf>
    <xf numFmtId="0" fontId="2" fillId="0" borderId="7" xfId="0" applyFont="1" applyBorder="1" applyAlignment="1">
      <alignment horizontal="left" vertical="center" indent="1" shrinkToFit="1"/>
    </xf>
    <xf numFmtId="0" fontId="2" fillId="0" borderId="48" xfId="0" applyFont="1" applyBorder="1" applyAlignment="1">
      <alignment horizontal="left" vertical="center" indent="1" shrinkToFit="1"/>
    </xf>
    <xf numFmtId="0" fontId="2" fillId="0" borderId="20" xfId="0" applyFont="1" applyBorder="1" applyAlignment="1">
      <alignment horizontal="left" vertical="center" indent="1" shrinkToFit="1"/>
    </xf>
    <xf numFmtId="0" fontId="2" fillId="0" borderId="3" xfId="0" applyFont="1" applyBorder="1" applyAlignment="1">
      <alignment horizontal="left" vertical="center" indent="1" shrinkToFit="1"/>
    </xf>
    <xf numFmtId="0" fontId="2" fillId="0" borderId="21" xfId="0" applyFont="1" applyBorder="1" applyAlignment="1">
      <alignment horizontal="left" vertical="center" indent="1" shrinkToFit="1"/>
    </xf>
    <xf numFmtId="0" fontId="10" fillId="4" borderId="48" xfId="0" applyFont="1" applyFill="1" applyBorder="1" applyAlignment="1" applyProtection="1">
      <alignment vertical="center" shrinkToFit="1"/>
      <protection locked="0"/>
    </xf>
    <xf numFmtId="0" fontId="10" fillId="4" borderId="21" xfId="0" applyFont="1" applyFill="1" applyBorder="1" applyAlignment="1" applyProtection="1">
      <alignment vertical="center" shrinkToFit="1"/>
      <protection locked="0"/>
    </xf>
    <xf numFmtId="0" fontId="7" fillId="0" borderId="26" xfId="0" applyFont="1"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7" fillId="0" borderId="121" xfId="0" applyFont="1" applyBorder="1" applyAlignment="1">
      <alignment horizontal="center" vertical="center"/>
    </xf>
    <xf numFmtId="0" fontId="0" fillId="0" borderId="122" xfId="0" applyBorder="1" applyAlignment="1">
      <alignment horizontal="center" vertical="center"/>
    </xf>
    <xf numFmtId="0" fontId="0" fillId="0" borderId="123" xfId="0" applyBorder="1" applyAlignment="1">
      <alignment horizontal="center" vertical="center"/>
    </xf>
    <xf numFmtId="0" fontId="0" fillId="0" borderId="124" xfId="0" applyBorder="1" applyAlignment="1">
      <alignment horizontal="center" vertical="center"/>
    </xf>
    <xf numFmtId="0" fontId="0" fillId="0" borderId="125" xfId="0" applyBorder="1" applyAlignment="1">
      <alignment horizontal="center" vertical="center"/>
    </xf>
    <xf numFmtId="0" fontId="0" fillId="0" borderId="126" xfId="0" applyBorder="1" applyAlignment="1">
      <alignment horizontal="center" vertical="center"/>
    </xf>
    <xf numFmtId="0" fontId="2" fillId="0" borderId="13" xfId="0" applyFont="1" applyBorder="1" applyAlignment="1">
      <alignment horizontal="center" shrinkToFit="1"/>
    </xf>
    <xf numFmtId="0" fontId="2" fillId="0" borderId="14" xfId="0" applyFont="1" applyBorder="1" applyAlignment="1">
      <alignment horizontal="center" shrinkToFit="1"/>
    </xf>
    <xf numFmtId="49" fontId="2" fillId="0" borderId="26" xfId="0" applyNumberFormat="1" applyFont="1" applyBorder="1" applyAlignment="1">
      <alignment horizontal="center" vertical="center" shrinkToFit="1"/>
    </xf>
    <xf numFmtId="49" fontId="2" fillId="0" borderId="7" xfId="0" applyNumberFormat="1" applyFont="1" applyBorder="1" applyAlignment="1">
      <alignment horizontal="center" vertical="center" shrinkToFit="1"/>
    </xf>
    <xf numFmtId="49" fontId="2" fillId="0" borderId="0" xfId="0" applyNumberFormat="1" applyFont="1" applyAlignment="1">
      <alignment horizontal="center" vertical="center" shrinkToFit="1"/>
    </xf>
    <xf numFmtId="49" fontId="2" fillId="0" borderId="22" xfId="0" applyNumberFormat="1" applyFont="1" applyBorder="1" applyAlignment="1">
      <alignment horizontal="center" vertical="center" shrinkToFit="1"/>
    </xf>
    <xf numFmtId="49" fontId="2" fillId="0" borderId="19" xfId="0" applyNumberFormat="1" applyFont="1" applyBorder="1" applyAlignment="1">
      <alignment horizontal="center" vertical="center" shrinkToFit="1"/>
    </xf>
    <xf numFmtId="49" fontId="2" fillId="0" borderId="20"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49" fontId="2" fillId="0" borderId="21" xfId="0" applyNumberFormat="1" applyFont="1" applyBorder="1" applyAlignment="1">
      <alignment horizontal="center" vertical="center" shrinkToFit="1"/>
    </xf>
    <xf numFmtId="0" fontId="2" fillId="0" borderId="19" xfId="0" applyFont="1" applyBorder="1" applyAlignment="1">
      <alignment horizontal="center" vertical="center" wrapText="1"/>
    </xf>
    <xf numFmtId="0" fontId="2" fillId="0" borderId="0" xfId="0" applyFont="1" applyAlignment="1">
      <alignment horizontal="center" vertical="center" wrapText="1"/>
    </xf>
    <xf numFmtId="0" fontId="2" fillId="0" borderId="22"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82" xfId="0" applyFont="1" applyBorder="1" applyAlignment="1">
      <alignment horizontal="center" vertical="center" textRotation="255" shrinkToFit="1"/>
    </xf>
    <xf numFmtId="0" fontId="0" fillId="0" borderId="82" xfId="0" applyBorder="1" applyAlignment="1">
      <alignment horizontal="center" vertical="center" textRotation="255" shrinkToFit="1"/>
    </xf>
    <xf numFmtId="0" fontId="0" fillId="0" borderId="36" xfId="0" applyBorder="1" applyAlignment="1">
      <alignment horizontal="center" vertical="center" textRotation="255" shrinkToFit="1"/>
    </xf>
    <xf numFmtId="0" fontId="2" fillId="0" borderId="19" xfId="0" applyFont="1" applyBorder="1" applyAlignment="1">
      <alignment horizontal="center" vertical="center"/>
    </xf>
    <xf numFmtId="0" fontId="2" fillId="0" borderId="0" xfId="0" applyFont="1" applyAlignment="1">
      <alignment horizontal="center" vertical="center"/>
    </xf>
    <xf numFmtId="0" fontId="2" fillId="0" borderId="22" xfId="0" applyFont="1" applyBorder="1" applyAlignment="1">
      <alignment horizontal="center" vertical="center"/>
    </xf>
    <xf numFmtId="0" fontId="2" fillId="0" borderId="19" xfId="0" applyFont="1" applyBorder="1" applyAlignment="1">
      <alignment horizontal="center"/>
    </xf>
    <xf numFmtId="0" fontId="2" fillId="0" borderId="0" xfId="0" applyFont="1" applyAlignment="1">
      <alignment horizontal="center"/>
    </xf>
    <xf numFmtId="0" fontId="2" fillId="0" borderId="22" xfId="0" applyFont="1" applyBorder="1" applyAlignment="1">
      <alignment horizontal="center"/>
    </xf>
    <xf numFmtId="185" fontId="2" fillId="0" borderId="26" xfId="0" applyNumberFormat="1" applyFont="1" applyBorder="1" applyAlignment="1">
      <alignment vertical="center" shrinkToFit="1"/>
    </xf>
    <xf numFmtId="185" fontId="2" fillId="0" borderId="48" xfId="0" applyNumberFormat="1" applyFont="1" applyBorder="1" applyAlignment="1">
      <alignment vertical="center" shrinkToFit="1"/>
    </xf>
    <xf numFmtId="185" fontId="2" fillId="0" borderId="20" xfId="0" applyNumberFormat="1" applyFont="1" applyBorder="1" applyAlignment="1">
      <alignment vertical="center" shrinkToFit="1"/>
    </xf>
    <xf numFmtId="185" fontId="2" fillId="0" borderId="21" xfId="0" applyNumberFormat="1" applyFont="1" applyBorder="1" applyAlignment="1">
      <alignment vertical="center" shrinkToFit="1"/>
    </xf>
    <xf numFmtId="185" fontId="2" fillId="0" borderId="71" xfId="0" applyNumberFormat="1" applyFont="1" applyBorder="1" applyAlignment="1">
      <alignment vertical="center" shrinkToFit="1"/>
    </xf>
    <xf numFmtId="185" fontId="2" fillId="0" borderId="70" xfId="0" applyNumberFormat="1" applyFont="1" applyBorder="1" applyAlignment="1">
      <alignment vertical="center" shrinkToFit="1"/>
    </xf>
    <xf numFmtId="184" fontId="10" fillId="0" borderId="88" xfId="0" applyNumberFormat="1" applyFont="1" applyBorder="1" applyAlignment="1">
      <alignment horizontal="right" vertical="center" indent="1" shrinkToFit="1"/>
    </xf>
    <xf numFmtId="184" fontId="10" fillId="0" borderId="89" xfId="0" applyNumberFormat="1" applyFont="1" applyBorder="1" applyAlignment="1">
      <alignment horizontal="right" vertical="center" indent="1" shrinkToFit="1"/>
    </xf>
    <xf numFmtId="184" fontId="10" fillId="0" borderId="90" xfId="0" applyNumberFormat="1" applyFont="1" applyBorder="1" applyAlignment="1">
      <alignment horizontal="right" vertical="center" indent="1" shrinkToFit="1"/>
    </xf>
    <xf numFmtId="184" fontId="10" fillId="0" borderId="130" xfId="0" applyNumberFormat="1" applyFont="1" applyBorder="1" applyAlignment="1">
      <alignment horizontal="right" vertical="center" indent="1" shrinkToFit="1"/>
    </xf>
    <xf numFmtId="184" fontId="10" fillId="0" borderId="119" xfId="0" applyNumberFormat="1" applyFont="1" applyBorder="1" applyAlignment="1">
      <alignment horizontal="center" vertical="center"/>
    </xf>
    <xf numFmtId="184" fontId="10" fillId="0" borderId="89" xfId="0" applyNumberFormat="1" applyFont="1" applyBorder="1" applyAlignment="1">
      <alignment horizontal="center" vertical="center"/>
    </xf>
    <xf numFmtId="184" fontId="10" fillId="0" borderId="90" xfId="0" applyNumberFormat="1" applyFont="1" applyBorder="1" applyAlignment="1">
      <alignment horizontal="center" vertical="center"/>
    </xf>
    <xf numFmtId="184" fontId="10" fillId="8" borderId="88" xfId="0" applyNumberFormat="1" applyFont="1" applyFill="1" applyBorder="1" applyAlignment="1">
      <alignment horizontal="center" vertical="center"/>
    </xf>
    <xf numFmtId="184" fontId="10" fillId="8" borderId="89" xfId="0" applyNumberFormat="1" applyFont="1" applyFill="1" applyBorder="1" applyAlignment="1">
      <alignment horizontal="center" vertical="center"/>
    </xf>
    <xf numFmtId="184" fontId="10" fillId="8" borderId="130" xfId="0" applyNumberFormat="1" applyFont="1" applyFill="1" applyBorder="1" applyAlignment="1">
      <alignment horizontal="center" vertical="center"/>
    </xf>
    <xf numFmtId="184" fontId="10" fillId="0" borderId="119" xfId="0" applyNumberFormat="1" applyFont="1" applyBorder="1" applyAlignment="1">
      <alignment horizontal="right" vertical="center" indent="1" shrinkToFit="1"/>
    </xf>
    <xf numFmtId="183" fontId="2" fillId="0" borderId="121" xfId="0" applyNumberFormat="1" applyFont="1" applyBorder="1" applyAlignment="1">
      <alignment vertical="center"/>
    </xf>
    <xf numFmtId="183" fontId="2" fillId="0" borderId="122" xfId="0" applyNumberFormat="1" applyFont="1" applyBorder="1" applyAlignment="1">
      <alignment vertical="center"/>
    </xf>
    <xf numFmtId="183" fontId="2" fillId="0" borderId="123" xfId="0" applyNumberFormat="1" applyFont="1" applyBorder="1" applyAlignment="1">
      <alignment vertical="center"/>
    </xf>
    <xf numFmtId="183" fontId="2" fillId="0" borderId="124" xfId="0" applyNumberFormat="1" applyFont="1" applyBorder="1" applyAlignment="1">
      <alignment vertical="center"/>
    </xf>
    <xf numFmtId="183" fontId="2" fillId="0" borderId="125" xfId="0" applyNumberFormat="1" applyFont="1" applyBorder="1" applyAlignment="1">
      <alignment vertical="center"/>
    </xf>
    <xf numFmtId="183" fontId="2" fillId="0" borderId="126" xfId="0" applyNumberFormat="1" applyFont="1" applyBorder="1" applyAlignment="1">
      <alignment vertical="center"/>
    </xf>
    <xf numFmtId="0" fontId="4" fillId="0" borderId="19" xfId="0" applyFont="1" applyBorder="1" applyAlignment="1">
      <alignment horizontal="center" shrinkToFit="1"/>
    </xf>
    <xf numFmtId="0" fontId="4" fillId="0" borderId="0" xfId="0" applyFont="1" applyAlignment="1">
      <alignment horizontal="center" shrinkToFit="1"/>
    </xf>
    <xf numFmtId="0" fontId="4" fillId="0" borderId="22" xfId="0" applyFont="1" applyBorder="1" applyAlignment="1">
      <alignment horizontal="center" shrinkToFit="1"/>
    </xf>
    <xf numFmtId="0" fontId="4" fillId="0" borderId="20" xfId="0" applyFont="1" applyBorder="1" applyAlignment="1">
      <alignment horizontal="center" shrinkToFit="1"/>
    </xf>
    <xf numFmtId="0" fontId="4" fillId="0" borderId="3" xfId="0" applyFont="1" applyBorder="1" applyAlignment="1">
      <alignment horizontal="center" shrinkToFit="1"/>
    </xf>
    <xf numFmtId="0" fontId="4" fillId="0" borderId="21" xfId="0" applyFont="1" applyBorder="1" applyAlignment="1">
      <alignment horizontal="center" shrinkToFit="1"/>
    </xf>
    <xf numFmtId="184" fontId="18" fillId="0" borderId="43" xfId="0" applyNumberFormat="1" applyFont="1" applyBorder="1" applyAlignment="1">
      <alignment vertical="center"/>
    </xf>
    <xf numFmtId="184" fontId="18" fillId="0" borderId="127" xfId="0" applyNumberFormat="1" applyFont="1" applyBorder="1" applyAlignment="1">
      <alignment vertical="center"/>
    </xf>
    <xf numFmtId="184" fontId="18" fillId="0" borderId="128" xfId="0" applyNumberFormat="1" applyFont="1" applyBorder="1" applyAlignment="1">
      <alignment vertical="center"/>
    </xf>
    <xf numFmtId="0" fontId="10" fillId="0" borderId="42" xfId="0" applyFont="1" applyBorder="1" applyAlignment="1">
      <alignment horizontal="center" vertical="center" shrinkToFit="1"/>
    </xf>
    <xf numFmtId="0" fontId="10" fillId="0" borderId="44" xfId="0" applyFont="1" applyBorder="1" applyAlignment="1">
      <alignment horizontal="center" vertical="center" shrinkToFit="1"/>
    </xf>
    <xf numFmtId="0" fontId="10" fillId="0" borderId="4" xfId="0" applyFont="1" applyBorder="1" applyAlignment="1">
      <alignment horizontal="center" vertical="center" shrinkToFit="1"/>
    </xf>
    <xf numFmtId="0" fontId="10" fillId="0" borderId="72"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73" xfId="0" applyFont="1" applyBorder="1" applyAlignment="1">
      <alignment horizontal="center" vertical="center" shrinkToFit="1"/>
    </xf>
    <xf numFmtId="0" fontId="0" fillId="0" borderId="93" xfId="0" applyBorder="1" applyAlignment="1">
      <alignment horizontal="center" vertical="center"/>
    </xf>
    <xf numFmtId="0" fontId="0" fillId="0" borderId="127" xfId="0" applyBorder="1" applyAlignment="1">
      <alignment horizontal="center" vertical="center"/>
    </xf>
    <xf numFmtId="0" fontId="0" fillId="0" borderId="128" xfId="0" applyBorder="1" applyAlignment="1">
      <alignment horizontal="center" vertical="center"/>
    </xf>
    <xf numFmtId="0" fontId="10" fillId="0" borderId="92" xfId="0" applyFont="1" applyBorder="1" applyAlignment="1">
      <alignment horizontal="center" vertical="center" shrinkToFit="1"/>
    </xf>
    <xf numFmtId="0" fontId="10" fillId="0" borderId="0" xfId="0" applyFont="1" applyAlignment="1">
      <alignment horizontal="center" vertical="center" shrinkToFit="1"/>
    </xf>
    <xf numFmtId="0" fontId="10" fillId="0" borderId="43" xfId="0" applyFont="1" applyBorder="1" applyAlignment="1">
      <alignment horizontal="center" vertical="center" shrinkToFit="1"/>
    </xf>
    <xf numFmtId="0" fontId="10" fillId="0" borderId="127" xfId="0" applyFont="1" applyBorder="1" applyAlignment="1">
      <alignment horizontal="center" vertical="center" shrinkToFit="1"/>
    </xf>
    <xf numFmtId="0" fontId="10" fillId="0" borderId="19" xfId="0" applyFont="1" applyBorder="1" applyAlignment="1">
      <alignment horizontal="left" vertical="center" indent="1" shrinkToFit="1"/>
    </xf>
    <xf numFmtId="0" fontId="10" fillId="0" borderId="0" xfId="0" applyFont="1" applyAlignment="1">
      <alignment horizontal="left" vertical="center" indent="1" shrinkToFit="1"/>
    </xf>
    <xf numFmtId="0" fontId="10" fillId="0" borderId="129" xfId="0" applyFont="1" applyBorder="1" applyAlignment="1">
      <alignment horizontal="left" vertical="center" indent="1" shrinkToFit="1"/>
    </xf>
    <xf numFmtId="0" fontId="10" fillId="0" borderId="127" xfId="0" applyFont="1" applyBorder="1" applyAlignment="1">
      <alignment horizontal="left" vertical="center" indent="1" shrinkToFit="1"/>
    </xf>
    <xf numFmtId="0" fontId="10" fillId="8" borderId="119" xfId="0" applyFont="1" applyFill="1" applyBorder="1" applyAlignment="1">
      <alignment horizontal="center" vertical="center" shrinkToFit="1"/>
    </xf>
    <xf numFmtId="0" fontId="10" fillId="8" borderId="89" xfId="0" applyFont="1" applyFill="1" applyBorder="1" applyAlignment="1">
      <alignment horizontal="center" vertical="center" shrinkToFit="1"/>
    </xf>
    <xf numFmtId="0" fontId="10" fillId="8" borderId="130" xfId="0" applyFont="1" applyFill="1" applyBorder="1" applyAlignment="1">
      <alignment horizontal="center" vertical="center" shrinkToFit="1"/>
    </xf>
    <xf numFmtId="0" fontId="2" fillId="0" borderId="19" xfId="0" applyFont="1" applyBorder="1" applyAlignment="1">
      <alignment horizontal="center" shrinkToFit="1"/>
    </xf>
    <xf numFmtId="0" fontId="2" fillId="0" borderId="0" xfId="0" applyFont="1" applyAlignment="1">
      <alignment horizontal="center" shrinkToFit="1"/>
    </xf>
    <xf numFmtId="0" fontId="2" fillId="0" borderId="22" xfId="0" applyFont="1" applyBorder="1" applyAlignment="1">
      <alignment horizontal="center" shrinkToFit="1"/>
    </xf>
    <xf numFmtId="185" fontId="2" fillId="0" borderId="8" xfId="0" applyNumberFormat="1" applyFont="1" applyBorder="1" applyAlignment="1">
      <alignment vertical="center"/>
    </xf>
    <xf numFmtId="185" fontId="2" fillId="0" borderId="10" xfId="0" applyNumberFormat="1" applyFont="1" applyBorder="1" applyAlignment="1">
      <alignment vertical="center"/>
    </xf>
    <xf numFmtId="185" fontId="2" fillId="0" borderId="96" xfId="0" applyNumberFormat="1" applyFont="1" applyBorder="1" applyAlignment="1">
      <alignment vertical="center"/>
    </xf>
    <xf numFmtId="185" fontId="9" fillId="0" borderId="98" xfId="0" applyNumberFormat="1" applyFont="1" applyBorder="1" applyAlignment="1">
      <alignment vertical="center" shrinkToFit="1"/>
    </xf>
    <xf numFmtId="185" fontId="9" fillId="0" borderId="120" xfId="0" applyNumberFormat="1" applyFont="1" applyBorder="1" applyAlignment="1">
      <alignment vertical="center" shrinkToFit="1"/>
    </xf>
    <xf numFmtId="185" fontId="9" fillId="4" borderId="105" xfId="0" applyNumberFormat="1" applyFont="1" applyFill="1" applyBorder="1" applyAlignment="1" applyProtection="1">
      <alignment vertical="center" shrinkToFit="1"/>
      <protection locked="0"/>
    </xf>
    <xf numFmtId="185" fontId="9" fillId="4" borderId="106" xfId="0" applyNumberFormat="1" applyFont="1" applyFill="1" applyBorder="1" applyAlignment="1" applyProtection="1">
      <alignment vertical="center" shrinkToFit="1"/>
      <protection locked="0"/>
    </xf>
    <xf numFmtId="183" fontId="2" fillId="0" borderId="16" xfId="0" applyNumberFormat="1" applyFont="1" applyBorder="1" applyAlignment="1">
      <alignment vertical="center"/>
    </xf>
    <xf numFmtId="183" fontId="2" fillId="0" borderId="17" xfId="0" applyNumberFormat="1" applyFont="1" applyBorder="1" applyAlignment="1">
      <alignment vertical="center"/>
    </xf>
    <xf numFmtId="183" fontId="2" fillId="0" borderId="18" xfId="0" applyNumberFormat="1" applyFont="1" applyBorder="1" applyAlignment="1">
      <alignment vertical="center"/>
    </xf>
    <xf numFmtId="185" fontId="2" fillId="0" borderId="16" xfId="0" applyNumberFormat="1" applyFont="1" applyBorder="1" applyAlignment="1">
      <alignment vertical="center"/>
    </xf>
    <xf numFmtId="185" fontId="2" fillId="0" borderId="18" xfId="0" applyNumberFormat="1" applyFont="1" applyBorder="1" applyAlignment="1">
      <alignment vertical="center"/>
    </xf>
    <xf numFmtId="184" fontId="18" fillId="0" borderId="116" xfId="0" applyNumberFormat="1" applyFont="1" applyBorder="1" applyAlignment="1">
      <alignment vertical="center"/>
    </xf>
    <xf numFmtId="0" fontId="18" fillId="0" borderId="41" xfId="0" applyFont="1" applyBorder="1" applyAlignment="1">
      <alignment vertical="center"/>
    </xf>
    <xf numFmtId="0" fontId="18" fillId="0" borderId="113" xfId="0" applyFont="1" applyBorder="1" applyAlignment="1">
      <alignment vertical="center"/>
    </xf>
    <xf numFmtId="185" fontId="9" fillId="4" borderId="16" xfId="0" applyNumberFormat="1" applyFont="1" applyFill="1" applyBorder="1" applyAlignment="1" applyProtection="1">
      <alignment horizontal="center" vertical="center" shrinkToFit="1"/>
      <protection locked="0"/>
    </xf>
    <xf numFmtId="185" fontId="9" fillId="4" borderId="18" xfId="0" applyNumberFormat="1" applyFont="1" applyFill="1" applyBorder="1" applyAlignment="1" applyProtection="1">
      <alignment horizontal="center" vertical="center" shrinkToFit="1"/>
      <protection locked="0"/>
    </xf>
    <xf numFmtId="185" fontId="2" fillId="0" borderId="103" xfId="0" applyNumberFormat="1" applyFont="1" applyBorder="1" applyAlignment="1">
      <alignment vertical="center" shrinkToFit="1"/>
    </xf>
    <xf numFmtId="185" fontId="2" fillId="0" borderId="115" xfId="0" applyNumberFormat="1" applyFont="1" applyBorder="1" applyAlignment="1">
      <alignment vertical="center" shrinkToFit="1"/>
    </xf>
    <xf numFmtId="185" fontId="2" fillId="0" borderId="110" xfId="0" applyNumberFormat="1" applyFont="1" applyBorder="1" applyAlignment="1">
      <alignment vertical="center"/>
    </xf>
    <xf numFmtId="184" fontId="18" fillId="0" borderId="107" xfId="0" applyNumberFormat="1" applyFont="1" applyBorder="1" applyAlignment="1">
      <alignment vertical="center"/>
    </xf>
    <xf numFmtId="0" fontId="18" fillId="0" borderId="17" xfId="0" applyFont="1" applyBorder="1" applyAlignment="1">
      <alignment vertical="center"/>
    </xf>
    <xf numFmtId="0" fontId="18" fillId="0" borderId="110" xfId="0" applyFont="1" applyBorder="1" applyAlignment="1">
      <alignment vertical="center"/>
    </xf>
    <xf numFmtId="185" fontId="9" fillId="4" borderId="8" xfId="0" applyNumberFormat="1" applyFont="1" applyFill="1" applyBorder="1" applyAlignment="1" applyProtection="1">
      <alignment horizontal="center" vertical="center" shrinkToFit="1"/>
      <protection locked="0"/>
    </xf>
    <xf numFmtId="185" fontId="9" fillId="4" borderId="10" xfId="0" applyNumberFormat="1" applyFont="1" applyFill="1" applyBorder="1" applyAlignment="1" applyProtection="1">
      <alignment horizontal="center" vertical="center" shrinkToFit="1"/>
      <protection locked="0"/>
    </xf>
    <xf numFmtId="185" fontId="2" fillId="0" borderId="94" xfId="0" applyNumberFormat="1" applyFont="1" applyBorder="1" applyAlignment="1">
      <alignment vertical="center" shrinkToFit="1"/>
    </xf>
    <xf numFmtId="185" fontId="2" fillId="0" borderId="95" xfId="0" applyNumberFormat="1" applyFont="1" applyBorder="1" applyAlignment="1">
      <alignment vertical="center" shrinkToFit="1"/>
    </xf>
    <xf numFmtId="183" fontId="2" fillId="0" borderId="8" xfId="0" applyNumberFormat="1" applyFont="1" applyBorder="1" applyAlignment="1">
      <alignment vertical="center"/>
    </xf>
    <xf numFmtId="183" fontId="2" fillId="0" borderId="9" xfId="0" applyNumberFormat="1" applyFont="1" applyBorder="1" applyAlignment="1">
      <alignment vertical="center"/>
    </xf>
    <xf numFmtId="183" fontId="2" fillId="0" borderId="10" xfId="0" applyNumberFormat="1" applyFont="1" applyBorder="1" applyAlignment="1">
      <alignment vertical="center"/>
    </xf>
    <xf numFmtId="185" fontId="2" fillId="0" borderId="13" xfId="0" applyNumberFormat="1" applyFont="1" applyBorder="1" applyAlignment="1">
      <alignment vertical="center"/>
    </xf>
    <xf numFmtId="185" fontId="2" fillId="0" borderId="102" xfId="0" applyNumberFormat="1" applyFont="1" applyBorder="1" applyAlignment="1">
      <alignment vertical="center"/>
    </xf>
    <xf numFmtId="184" fontId="18" fillId="0" borderId="114" xfId="0" applyNumberFormat="1" applyFont="1" applyBorder="1" applyAlignment="1">
      <alignment vertical="center"/>
    </xf>
    <xf numFmtId="0" fontId="18" fillId="0" borderId="40" xfId="0" applyFont="1" applyBorder="1" applyAlignment="1">
      <alignment vertical="center"/>
    </xf>
    <xf numFmtId="0" fontId="18" fillId="0" borderId="100" xfId="0" applyFont="1" applyBorder="1" applyAlignment="1">
      <alignment vertical="center"/>
    </xf>
    <xf numFmtId="185" fontId="2" fillId="0" borderId="2" xfId="0" applyNumberFormat="1" applyFont="1" applyBorder="1" applyAlignment="1">
      <alignment vertical="center"/>
    </xf>
    <xf numFmtId="185" fontId="2" fillId="0" borderId="78" xfId="0" applyNumberFormat="1" applyFont="1" applyBorder="1" applyAlignment="1">
      <alignment vertical="center"/>
    </xf>
    <xf numFmtId="184" fontId="18" fillId="0" borderId="77" xfId="0" applyNumberFormat="1" applyFont="1" applyBorder="1" applyAlignment="1">
      <alignment vertical="center"/>
    </xf>
    <xf numFmtId="0" fontId="18" fillId="0" borderId="5" xfId="0" applyFont="1" applyBorder="1" applyAlignment="1">
      <alignment vertical="center"/>
    </xf>
    <xf numFmtId="0" fontId="18" fillId="0" borderId="78" xfId="0" applyFont="1" applyBorder="1" applyAlignment="1">
      <alignment vertical="center"/>
    </xf>
    <xf numFmtId="185" fontId="2" fillId="0" borderId="32" xfId="0" applyNumberFormat="1" applyFont="1" applyBorder="1" applyAlignment="1">
      <alignment vertical="center"/>
    </xf>
    <xf numFmtId="185" fontId="2" fillId="0" borderId="67" xfId="0" applyNumberFormat="1" applyFont="1" applyBorder="1" applyAlignment="1">
      <alignment vertical="center"/>
    </xf>
    <xf numFmtId="185" fontId="2" fillId="0" borderId="113" xfId="0" applyNumberFormat="1" applyFont="1" applyBorder="1" applyAlignment="1">
      <alignment vertical="center"/>
    </xf>
    <xf numFmtId="176" fontId="2" fillId="0" borderId="31" xfId="0" applyNumberFormat="1" applyFont="1" applyBorder="1" applyAlignment="1">
      <alignment horizontal="center" vertical="center" textRotation="255" shrinkToFit="1"/>
    </xf>
    <xf numFmtId="176" fontId="2" fillId="0" borderId="36" xfId="0" applyNumberFormat="1" applyFont="1" applyBorder="1" applyAlignment="1">
      <alignment horizontal="center" vertical="center" textRotation="255" shrinkToFit="1"/>
    </xf>
    <xf numFmtId="184" fontId="18" fillId="0" borderId="97" xfId="0" applyNumberFormat="1" applyFont="1" applyBorder="1" applyAlignment="1">
      <alignment vertical="center"/>
    </xf>
    <xf numFmtId="0" fontId="18" fillId="0" borderId="9" xfId="0" applyFont="1" applyBorder="1" applyAlignment="1">
      <alignment vertical="center"/>
    </xf>
    <xf numFmtId="0" fontId="18" fillId="0" borderId="96" xfId="0" applyFont="1" applyBorder="1" applyAlignment="1">
      <alignment vertical="center"/>
    </xf>
    <xf numFmtId="185" fontId="9" fillId="4" borderId="13" xfId="0" applyNumberFormat="1" applyFont="1" applyFill="1" applyBorder="1" applyAlignment="1" applyProtection="1">
      <alignment horizontal="center" vertical="center" shrinkToFit="1"/>
      <protection locked="0"/>
    </xf>
    <xf numFmtId="185" fontId="9" fillId="4" borderId="15" xfId="0" applyNumberFormat="1" applyFont="1" applyFill="1" applyBorder="1" applyAlignment="1" applyProtection="1">
      <alignment horizontal="center" vertical="center" shrinkToFit="1"/>
      <protection locked="0"/>
    </xf>
    <xf numFmtId="185" fontId="2" fillId="0" borderId="98" xfId="0" applyNumberFormat="1" applyFont="1" applyBorder="1" applyAlignment="1">
      <alignment vertical="center" shrinkToFit="1"/>
    </xf>
    <xf numFmtId="185" fontId="2" fillId="0" borderId="99" xfId="0" applyNumberFormat="1" applyFont="1" applyBorder="1" applyAlignment="1">
      <alignment vertical="center" shrinkToFit="1"/>
    </xf>
    <xf numFmtId="183" fontId="2" fillId="0" borderId="13" xfId="0" applyNumberFormat="1" applyFont="1" applyBorder="1" applyAlignment="1">
      <alignment vertical="center"/>
    </xf>
    <xf numFmtId="183" fontId="2" fillId="0" borderId="14" xfId="0" applyNumberFormat="1" applyFont="1" applyBorder="1" applyAlignment="1">
      <alignment vertical="center"/>
    </xf>
    <xf numFmtId="183" fontId="2" fillId="0" borderId="15" xfId="0" applyNumberFormat="1" applyFont="1" applyBorder="1" applyAlignment="1">
      <alignment vertical="center"/>
    </xf>
    <xf numFmtId="185" fontId="2" fillId="0" borderId="15" xfId="0" applyNumberFormat="1" applyFont="1" applyBorder="1" applyAlignment="1">
      <alignment vertical="center"/>
    </xf>
    <xf numFmtId="184" fontId="18" fillId="0" borderId="101" xfId="0" applyNumberFormat="1" applyFont="1" applyBorder="1" applyAlignment="1">
      <alignment vertical="center"/>
    </xf>
    <xf numFmtId="0" fontId="18" fillId="0" borderId="14" xfId="0" applyFont="1" applyBorder="1" applyAlignment="1">
      <alignment vertical="center"/>
    </xf>
    <xf numFmtId="0" fontId="18" fillId="0" borderId="102" xfId="0" applyFont="1" applyBorder="1" applyAlignment="1">
      <alignment vertical="center"/>
    </xf>
    <xf numFmtId="176" fontId="2" fillId="0" borderId="82" xfId="0" applyNumberFormat="1" applyFont="1" applyBorder="1" applyAlignment="1">
      <alignment horizontal="center" vertical="center" textRotation="255" shrinkToFit="1"/>
    </xf>
    <xf numFmtId="185" fontId="2" fillId="0" borderId="37" xfId="0" applyNumberFormat="1" applyFont="1" applyBorder="1" applyAlignment="1">
      <alignment vertical="center"/>
    </xf>
    <xf numFmtId="185" fontId="2" fillId="0" borderId="60" xfId="0" applyNumberFormat="1" applyFont="1" applyBorder="1" applyAlignment="1">
      <alignment vertical="center"/>
    </xf>
    <xf numFmtId="185" fontId="2" fillId="0" borderId="100" xfId="0" applyNumberFormat="1" applyFont="1" applyBorder="1" applyAlignment="1">
      <alignment vertical="center"/>
    </xf>
    <xf numFmtId="185" fontId="2" fillId="0" borderId="111" xfId="0" applyNumberFormat="1" applyFont="1" applyBorder="1" applyAlignment="1">
      <alignment vertical="center" shrinkToFit="1"/>
    </xf>
    <xf numFmtId="185" fontId="2" fillId="0" borderId="112" xfId="0" applyNumberFormat="1" applyFont="1" applyBorder="1" applyAlignment="1">
      <alignment vertical="center" shrinkToFit="1"/>
    </xf>
    <xf numFmtId="185" fontId="2" fillId="0" borderId="108" xfId="0" applyNumberFormat="1" applyFont="1" applyBorder="1" applyAlignment="1">
      <alignment vertical="center" shrinkToFit="1"/>
    </xf>
    <xf numFmtId="185" fontId="2" fillId="0" borderId="109" xfId="0" applyNumberFormat="1" applyFont="1" applyBorder="1" applyAlignment="1">
      <alignment vertical="center" shrinkToFit="1"/>
    </xf>
    <xf numFmtId="185" fontId="9" fillId="0" borderId="103" xfId="0" applyNumberFormat="1" applyFont="1" applyBorder="1" applyAlignment="1">
      <alignment vertical="center" shrinkToFit="1"/>
    </xf>
    <xf numFmtId="185" fontId="9" fillId="0" borderId="104" xfId="0" applyNumberFormat="1" applyFont="1" applyBorder="1" applyAlignment="1">
      <alignment vertical="center" shrinkToFit="1"/>
    </xf>
    <xf numFmtId="185" fontId="9" fillId="4" borderId="105" xfId="0" applyNumberFormat="1" applyFont="1" applyFill="1" applyBorder="1" applyAlignment="1" applyProtection="1">
      <alignment horizontal="center" vertical="center" shrinkToFit="1"/>
      <protection locked="0"/>
    </xf>
    <xf numFmtId="185" fontId="9" fillId="4" borderId="106" xfId="0" applyNumberFormat="1" applyFont="1" applyFill="1" applyBorder="1" applyAlignment="1" applyProtection="1">
      <alignment horizontal="center" vertical="center" shrinkToFit="1"/>
      <protection locked="0"/>
    </xf>
    <xf numFmtId="183" fontId="2" fillId="0" borderId="107" xfId="0" applyNumberFormat="1" applyFont="1" applyBorder="1" applyAlignment="1">
      <alignment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73" xfId="0" applyBorder="1" applyAlignment="1">
      <alignment horizontal="center" vertical="center" shrinkToFit="1"/>
    </xf>
    <xf numFmtId="0" fontId="2" fillId="0" borderId="72" xfId="0" applyFont="1" applyBorder="1" applyAlignment="1">
      <alignment horizontal="center" vertical="center" shrinkToFit="1"/>
    </xf>
    <xf numFmtId="0" fontId="2" fillId="0" borderId="73" xfId="0" applyFont="1" applyBorder="1" applyAlignment="1">
      <alignment horizontal="center" vertical="center" shrinkToFit="1"/>
    </xf>
    <xf numFmtId="0" fontId="20" fillId="1" borderId="85" xfId="0" applyFont="1" applyFill="1" applyBorder="1" applyAlignment="1">
      <alignment vertical="center" shrinkToFit="1"/>
    </xf>
    <xf numFmtId="0" fontId="0" fillId="1" borderId="86" xfId="0" applyFill="1" applyBorder="1" applyAlignment="1">
      <alignment vertical="center" shrinkToFit="1"/>
    </xf>
    <xf numFmtId="0" fontId="0" fillId="1" borderId="87" xfId="0" applyFill="1" applyBorder="1" applyAlignment="1">
      <alignment vertical="center" shrinkToFit="1"/>
    </xf>
    <xf numFmtId="178" fontId="20" fillId="3" borderId="85" xfId="0" applyNumberFormat="1" applyFont="1" applyFill="1" applyBorder="1" applyAlignment="1">
      <alignment horizontal="center" vertical="center" shrinkToFit="1"/>
    </xf>
    <xf numFmtId="0" fontId="0" fillId="3" borderId="86" xfId="0" applyFill="1" applyBorder="1" applyAlignment="1">
      <alignment horizontal="center" vertical="center" shrinkToFit="1"/>
    </xf>
    <xf numFmtId="0" fontId="0" fillId="3" borderId="87" xfId="0" applyFill="1" applyBorder="1" applyAlignment="1">
      <alignment horizontal="center" vertical="center" shrinkToFit="1"/>
    </xf>
    <xf numFmtId="0" fontId="8" fillId="0" borderId="3" xfId="0" applyFont="1" applyBorder="1" applyAlignment="1">
      <alignment horizontal="center" vertical="center"/>
    </xf>
    <xf numFmtId="0" fontId="3" fillId="0" borderId="3" xfId="0" applyFont="1" applyBorder="1" applyAlignment="1">
      <alignment horizontal="distributed" vertical="center"/>
    </xf>
    <xf numFmtId="0" fontId="0" fillId="0" borderId="3" xfId="0" applyBorder="1" applyAlignment="1">
      <alignment vertical="center"/>
    </xf>
    <xf numFmtId="0" fontId="2" fillId="0" borderId="2" xfId="0" applyFont="1" applyBorder="1" applyAlignment="1">
      <alignment horizontal="distributed" vertical="center" wrapText="1"/>
    </xf>
    <xf numFmtId="0" fontId="0" fillId="0" borderId="5" xfId="0" applyBorder="1" applyAlignment="1">
      <alignment vertical="center" wrapText="1"/>
    </xf>
    <xf numFmtId="0" fontId="0" fillId="0" borderId="6" xfId="0" applyBorder="1" applyAlignment="1">
      <alignment vertical="center" wrapText="1"/>
    </xf>
    <xf numFmtId="0" fontId="7" fillId="0" borderId="88" xfId="0" applyFont="1" applyBorder="1" applyAlignment="1">
      <alignment horizontal="center" vertical="center"/>
    </xf>
    <xf numFmtId="0" fontId="7" fillId="0" borderId="89" xfId="0" applyFont="1" applyBorder="1" applyAlignment="1">
      <alignment horizontal="center" vertical="center"/>
    </xf>
    <xf numFmtId="0" fontId="7" fillId="0" borderId="90" xfId="0" applyFont="1" applyBorder="1" applyAlignment="1">
      <alignment horizontal="center" vertical="center"/>
    </xf>
    <xf numFmtId="0" fontId="2" fillId="0" borderId="31" xfId="0" applyFont="1" applyBorder="1" applyAlignment="1">
      <alignment horizontal="center" vertical="center" textRotation="255"/>
    </xf>
    <xf numFmtId="0" fontId="2" fillId="0" borderId="82" xfId="0" applyFont="1" applyBorder="1" applyAlignment="1">
      <alignment horizontal="center" vertical="center" textRotation="255"/>
    </xf>
    <xf numFmtId="0" fontId="2" fillId="0" borderId="36" xfId="0" applyFont="1" applyBorder="1" applyAlignment="1">
      <alignment horizontal="center" vertical="center" textRotation="255"/>
    </xf>
    <xf numFmtId="0" fontId="4" fillId="0" borderId="2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1" xfId="0" applyFont="1" applyBorder="1" applyAlignment="1">
      <alignment horizontal="center" vertical="center" wrapText="1"/>
    </xf>
    <xf numFmtId="0" fontId="0" fillId="0" borderId="2" xfId="0" applyBorder="1" applyAlignment="1">
      <alignment horizontal="center" vertical="center"/>
    </xf>
    <xf numFmtId="0" fontId="6" fillId="0" borderId="5" xfId="0" applyFont="1" applyBorder="1" applyAlignment="1">
      <alignment horizontal="center" vertical="center"/>
    </xf>
    <xf numFmtId="0" fontId="6" fillId="0" borderId="78" xfId="0" applyFont="1" applyBorder="1" applyAlignment="1">
      <alignment horizontal="center" vertical="center"/>
    </xf>
    <xf numFmtId="0" fontId="0" fillId="0" borderId="42" xfId="0" applyBorder="1" applyAlignment="1">
      <alignment horizontal="center"/>
    </xf>
    <xf numFmtId="0" fontId="0" fillId="0" borderId="44" xfId="0" applyBorder="1" applyAlignment="1">
      <alignment horizontal="center"/>
    </xf>
    <xf numFmtId="0" fontId="0" fillId="0" borderId="91" xfId="0" applyBorder="1" applyAlignment="1">
      <alignment horizontal="center" vertical="center" shrinkToFit="1"/>
    </xf>
    <xf numFmtId="0" fontId="2" fillId="0" borderId="92" xfId="0" applyFont="1" applyBorder="1" applyAlignment="1">
      <alignment horizontal="center" shrinkToFit="1"/>
    </xf>
    <xf numFmtId="0" fontId="2" fillId="0" borderId="93" xfId="0" applyFont="1" applyBorder="1" applyAlignment="1">
      <alignment horizontal="center" shrinkToFit="1"/>
    </xf>
    <xf numFmtId="0" fontId="4" fillId="0" borderId="26" xfId="0" applyFont="1" applyBorder="1" applyAlignment="1">
      <alignment horizontal="center" vertical="center"/>
    </xf>
    <xf numFmtId="0" fontId="4" fillId="0" borderId="7" xfId="0" applyFont="1" applyBorder="1" applyAlignment="1">
      <alignment horizontal="center" vertical="center"/>
    </xf>
    <xf numFmtId="0" fontId="4" fillId="0" borderId="20" xfId="0" applyFont="1" applyBorder="1" applyAlignment="1">
      <alignment horizontal="center" vertical="center"/>
    </xf>
    <xf numFmtId="0" fontId="4" fillId="0" borderId="3" xfId="0" applyFont="1" applyBorder="1" applyAlignment="1">
      <alignment horizontal="center" vertical="center"/>
    </xf>
    <xf numFmtId="0" fontId="2" fillId="0" borderId="2"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2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19" xfId="0" applyFont="1" applyBorder="1" applyAlignment="1">
      <alignment horizontal="center" vertical="center" shrinkToFit="1"/>
    </xf>
    <xf numFmtId="0" fontId="0" fillId="0" borderId="93" xfId="0" applyBorder="1" applyAlignment="1">
      <alignment horizontal="center" vertical="center" shrinkToFit="1"/>
    </xf>
    <xf numFmtId="0" fontId="2" fillId="0" borderId="92" xfId="0" applyFont="1" applyBorder="1" applyAlignment="1">
      <alignment horizontal="center" vertical="center" shrinkToFit="1"/>
    </xf>
    <xf numFmtId="0" fontId="2" fillId="0" borderId="0" xfId="0" applyFont="1" applyAlignment="1">
      <alignment horizontal="center" vertical="center" shrinkToFit="1"/>
    </xf>
    <xf numFmtId="0" fontId="2" fillId="0" borderId="93" xfId="0" applyFont="1" applyBorder="1" applyAlignment="1">
      <alignment horizontal="center" vertical="center" shrinkToFit="1"/>
    </xf>
    <xf numFmtId="0" fontId="2" fillId="0" borderId="2"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0" fillId="0" borderId="31" xfId="0" applyBorder="1" applyAlignment="1">
      <alignment horizontal="center" vertical="center" textRotation="255" shrinkToFit="1"/>
    </xf>
    <xf numFmtId="185" fontId="9" fillId="4" borderId="2" xfId="0" applyNumberFormat="1" applyFont="1" applyFill="1" applyBorder="1" applyAlignment="1" applyProtection="1">
      <alignment horizontal="center" vertical="center" shrinkToFit="1"/>
      <protection locked="0"/>
    </xf>
    <xf numFmtId="185" fontId="9" fillId="4" borderId="6" xfId="0" applyNumberFormat="1" applyFont="1" applyFill="1" applyBorder="1" applyAlignment="1" applyProtection="1">
      <alignment horizontal="center" vertical="center" shrinkToFit="1"/>
      <protection locked="0"/>
    </xf>
    <xf numFmtId="185" fontId="2" fillId="0" borderId="117" xfId="0" applyNumberFormat="1" applyFont="1" applyBorder="1" applyAlignment="1">
      <alignment vertical="center" shrinkToFit="1"/>
    </xf>
    <xf numFmtId="185" fontId="2" fillId="0" borderId="118" xfId="0" applyNumberFormat="1" applyFont="1" applyBorder="1" applyAlignment="1">
      <alignment vertical="center" shrinkToFit="1"/>
    </xf>
    <xf numFmtId="183" fontId="2" fillId="0" borderId="2" xfId="0" applyNumberFormat="1" applyFont="1" applyBorder="1" applyAlignment="1">
      <alignment vertical="center"/>
    </xf>
    <xf numFmtId="183" fontId="2" fillId="0" borderId="5" xfId="0" applyNumberFormat="1" applyFont="1" applyBorder="1" applyAlignment="1">
      <alignment vertical="center"/>
    </xf>
    <xf numFmtId="183" fontId="2" fillId="0" borderId="6" xfId="0" applyNumberFormat="1" applyFont="1" applyBorder="1" applyAlignment="1">
      <alignment vertical="center"/>
    </xf>
    <xf numFmtId="185" fontId="2" fillId="0" borderId="6" xfId="0" applyNumberFormat="1" applyFont="1" applyBorder="1" applyAlignment="1">
      <alignment vertical="center"/>
    </xf>
    <xf numFmtId="0" fontId="16" fillId="0" borderId="31" xfId="0" applyFont="1" applyBorder="1" applyAlignment="1">
      <alignment horizontal="center" vertical="center" textRotation="255" shrinkToFit="1"/>
    </xf>
    <xf numFmtId="0" fontId="16" fillId="0" borderId="82" xfId="0" applyFont="1" applyBorder="1" applyAlignment="1">
      <alignment horizontal="center" vertical="center" textRotation="255" shrinkToFit="1"/>
    </xf>
    <xf numFmtId="0" fontId="16" fillId="0" borderId="36" xfId="0" applyFont="1" applyBorder="1" applyAlignment="1">
      <alignment horizontal="center" vertical="center" textRotation="255" shrinkToFit="1"/>
    </xf>
    <xf numFmtId="0" fontId="16" fillId="0" borderId="31" xfId="0" applyFont="1" applyBorder="1" applyAlignment="1">
      <alignment horizontal="center" vertical="center" wrapText="1"/>
    </xf>
    <xf numFmtId="0" fontId="16" fillId="0" borderId="82"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31" xfId="0" applyFont="1" applyBorder="1" applyAlignment="1">
      <alignment horizontal="center" vertical="center" shrinkToFit="1"/>
    </xf>
    <xf numFmtId="0" fontId="16" fillId="0" borderId="82" xfId="0" applyFont="1" applyBorder="1" applyAlignment="1">
      <alignment horizontal="center" vertical="center" shrinkToFit="1"/>
    </xf>
    <xf numFmtId="0" fontId="16" fillId="0" borderId="36" xfId="0" applyFont="1" applyBorder="1" applyAlignment="1">
      <alignment horizontal="center" vertical="center" shrinkToFit="1"/>
    </xf>
    <xf numFmtId="0" fontId="12" fillId="0" borderId="31" xfId="0" applyFont="1" applyBorder="1" applyAlignment="1">
      <alignment horizontal="center" vertical="center" wrapText="1" shrinkToFit="1"/>
    </xf>
    <xf numFmtId="0" fontId="12" fillId="0" borderId="82" xfId="0" applyFont="1" applyBorder="1" applyAlignment="1">
      <alignment horizontal="center" vertical="center" shrinkToFit="1"/>
    </xf>
    <xf numFmtId="0" fontId="12" fillId="0" borderId="36" xfId="0" applyFont="1" applyBorder="1" applyAlignment="1">
      <alignment horizontal="center" vertical="center" shrinkToFit="1"/>
    </xf>
    <xf numFmtId="0" fontId="14" fillId="0" borderId="31" xfId="0" applyFont="1" applyBorder="1" applyAlignment="1">
      <alignment horizontal="center" vertical="center" wrapText="1" shrinkToFit="1"/>
    </xf>
    <xf numFmtId="0" fontId="14" fillId="0" borderId="36" xfId="0" applyFont="1" applyBorder="1" applyAlignment="1">
      <alignment horizontal="center" vertical="center" shrinkToFit="1"/>
    </xf>
    <xf numFmtId="181" fontId="16" fillId="0" borderId="79" xfId="0" applyNumberFormat="1" applyFont="1" applyBorder="1" applyAlignment="1">
      <alignment horizontal="center" vertical="center" wrapText="1"/>
    </xf>
    <xf numFmtId="181" fontId="16" fillId="0" borderId="24"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6" fillId="0" borderId="1" xfId="0" applyFont="1" applyBorder="1" applyAlignment="1">
      <alignment horizontal="center" vertical="center" shrinkToFit="1"/>
    </xf>
    <xf numFmtId="180"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shrinkToFit="1"/>
    </xf>
    <xf numFmtId="180" fontId="16" fillId="0" borderId="2" xfId="0" applyNumberFormat="1" applyFont="1" applyBorder="1" applyAlignment="1">
      <alignment horizontal="center" vertical="center" wrapText="1"/>
    </xf>
    <xf numFmtId="0" fontId="16" fillId="0" borderId="31" xfId="0" applyFont="1" applyBorder="1" applyAlignment="1">
      <alignment horizontal="center" vertical="center" wrapText="1" shrinkToFit="1"/>
    </xf>
    <xf numFmtId="0" fontId="0" fillId="0" borderId="31" xfId="0" applyBorder="1" applyAlignment="1">
      <alignment horizontal="center" vertical="center" shrinkToFit="1"/>
    </xf>
    <xf numFmtId="0" fontId="0" fillId="0" borderId="82" xfId="0" applyBorder="1" applyAlignment="1">
      <alignment horizontal="center" vertical="center" shrinkToFit="1"/>
    </xf>
    <xf numFmtId="0" fontId="16" fillId="0" borderId="31" xfId="0" applyFont="1" applyBorder="1" applyAlignment="1">
      <alignment horizontal="center" vertical="center" textRotation="255" wrapText="1"/>
    </xf>
    <xf numFmtId="0" fontId="16" fillId="0" borderId="82" xfId="0" applyFont="1" applyBorder="1" applyAlignment="1">
      <alignment horizontal="center" vertical="center" textRotation="255" wrapText="1"/>
    </xf>
    <xf numFmtId="0" fontId="16" fillId="0" borderId="36" xfId="0" applyFont="1" applyBorder="1" applyAlignment="1">
      <alignment horizontal="center" vertical="center" textRotation="255" wrapText="1"/>
    </xf>
    <xf numFmtId="0" fontId="4" fillId="0" borderId="31" xfId="0" applyFont="1" applyBorder="1" applyAlignment="1">
      <alignment horizontal="center" vertical="center" wrapText="1" shrinkToFit="1"/>
    </xf>
    <xf numFmtId="0" fontId="4" fillId="0" borderId="82" xfId="0" applyFont="1" applyBorder="1" applyAlignment="1">
      <alignment horizontal="center" vertical="center" wrapText="1" shrinkToFit="1"/>
    </xf>
    <xf numFmtId="0" fontId="4" fillId="0" borderId="36" xfId="0" applyFont="1" applyBorder="1" applyAlignment="1">
      <alignment horizontal="center" vertical="center" wrapText="1" shrinkToFit="1"/>
    </xf>
    <xf numFmtId="0" fontId="16" fillId="0" borderId="31" xfId="0" applyFont="1" applyBorder="1" applyAlignment="1">
      <alignment horizontal="center" vertical="center"/>
    </xf>
    <xf numFmtId="0" fontId="16" fillId="0" borderId="82" xfId="0" applyFont="1" applyBorder="1" applyAlignment="1">
      <alignment horizontal="center" vertical="center"/>
    </xf>
    <xf numFmtId="0" fontId="0" fillId="0" borderId="152" xfId="0" applyBorder="1" applyAlignment="1">
      <alignment horizontal="center" vertical="center"/>
    </xf>
    <xf numFmtId="0" fontId="0" fillId="0" borderId="154" xfId="0" applyBorder="1" applyAlignment="1">
      <alignment horizontal="center" vertical="center"/>
    </xf>
    <xf numFmtId="0" fontId="0" fillId="0" borderId="150" xfId="0" applyBorder="1" applyAlignment="1">
      <alignment horizontal="center" vertical="center"/>
    </xf>
    <xf numFmtId="0" fontId="0" fillId="0" borderId="151" xfId="0" applyBorder="1" applyAlignment="1">
      <alignment horizontal="center" vertical="center"/>
    </xf>
    <xf numFmtId="0" fontId="0" fillId="0" borderId="135" xfId="0" applyBorder="1" applyAlignment="1">
      <alignment horizontal="center"/>
    </xf>
    <xf numFmtId="0" fontId="0" fillId="0" borderId="136" xfId="0" applyBorder="1" applyAlignment="1">
      <alignment horizontal="center"/>
    </xf>
    <xf numFmtId="0" fontId="0" fillId="0" borderId="133" xfId="0" applyBorder="1" applyAlignment="1">
      <alignment horizontal="center"/>
    </xf>
    <xf numFmtId="0" fontId="0" fillId="0" borderId="134" xfId="0" applyBorder="1" applyAlignment="1">
      <alignment horizontal="center"/>
    </xf>
    <xf numFmtId="0" fontId="0" fillId="0" borderId="147" xfId="0" applyBorder="1" applyAlignment="1">
      <alignment horizontal="center"/>
    </xf>
    <xf numFmtId="0" fontId="0" fillId="0" borderId="5" xfId="0" applyBorder="1" applyAlignment="1">
      <alignment horizontal="center"/>
    </xf>
    <xf numFmtId="0" fontId="0" fillId="0" borderId="145" xfId="0" applyBorder="1" applyAlignment="1">
      <alignment horizontal="center"/>
    </xf>
    <xf numFmtId="0" fontId="0" fillId="0" borderId="146" xfId="0" applyBorder="1" applyAlignment="1">
      <alignment horizontal="center"/>
    </xf>
    <xf numFmtId="0" fontId="0" fillId="0" borderId="139" xfId="0" applyBorder="1" applyAlignment="1">
      <alignment horizontal="center"/>
    </xf>
    <xf numFmtId="0" fontId="0" fillId="0" borderId="157" xfId="0" applyBorder="1" applyAlignment="1">
      <alignment horizontal="center" vertical="center"/>
    </xf>
    <xf numFmtId="0" fontId="0" fillId="0" borderId="158" xfId="0" applyBorder="1" applyAlignment="1">
      <alignment horizontal="center" vertical="center"/>
    </xf>
    <xf numFmtId="0" fontId="0" fillId="0" borderId="159" xfId="0" applyBorder="1" applyAlignment="1">
      <alignment horizontal="center"/>
    </xf>
    <xf numFmtId="0" fontId="0" fillId="0" borderId="160" xfId="0" applyBorder="1" applyAlignment="1">
      <alignment horizontal="center"/>
    </xf>
    <xf numFmtId="0" fontId="0" fillId="0" borderId="170" xfId="0"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I20"/>
  <sheetViews>
    <sheetView showRowColHeaders="0" workbookViewId="0">
      <selection activeCell="F11" sqref="F11"/>
    </sheetView>
  </sheetViews>
  <sheetFormatPr defaultRowHeight="13.5" x14ac:dyDescent="0.15"/>
  <cols>
    <col min="1" max="2" width="10.625" customWidth="1"/>
    <col min="3" max="3" width="17.5" customWidth="1"/>
    <col min="4" max="8" width="10.625" customWidth="1"/>
  </cols>
  <sheetData>
    <row r="1" spans="1:9" ht="13.5" customHeight="1" x14ac:dyDescent="0.15">
      <c r="A1" s="280" t="s">
        <v>827</v>
      </c>
      <c r="B1" s="284" t="s">
        <v>261</v>
      </c>
      <c r="C1" s="284" t="s">
        <v>262</v>
      </c>
      <c r="D1" s="284" t="s">
        <v>263</v>
      </c>
      <c r="E1" s="284" t="s">
        <v>266</v>
      </c>
      <c r="F1" s="284" t="s">
        <v>831</v>
      </c>
      <c r="G1" s="285" t="s">
        <v>836</v>
      </c>
      <c r="H1" s="284" t="s">
        <v>264</v>
      </c>
      <c r="I1" s="284"/>
    </row>
    <row r="2" spans="1:9" ht="13.5" customHeight="1" x14ac:dyDescent="0.15">
      <c r="A2" s="281"/>
      <c r="B2" s="284"/>
      <c r="C2" s="284"/>
      <c r="D2" s="284"/>
      <c r="E2" s="284"/>
      <c r="F2" s="284"/>
      <c r="G2" s="285"/>
      <c r="H2" s="100" t="s">
        <v>383</v>
      </c>
      <c r="I2" s="100" t="s">
        <v>265</v>
      </c>
    </row>
    <row r="3" spans="1:9" ht="27" customHeight="1" x14ac:dyDescent="0.15">
      <c r="A3" s="282"/>
      <c r="B3" s="81"/>
      <c r="C3" s="104"/>
      <c r="D3" s="104"/>
      <c r="E3" s="104"/>
      <c r="F3" s="115"/>
      <c r="G3" s="115"/>
      <c r="H3" s="104"/>
      <c r="I3" s="104"/>
    </row>
    <row r="4" spans="1:9" x14ac:dyDescent="0.15">
      <c r="A4" t="s">
        <v>437</v>
      </c>
    </row>
    <row r="5" spans="1:9" ht="27" x14ac:dyDescent="0.15">
      <c r="A5" s="80" t="s">
        <v>382</v>
      </c>
      <c r="B5" s="101" t="s">
        <v>371</v>
      </c>
      <c r="C5" s="100" t="s">
        <v>372</v>
      </c>
      <c r="D5" s="100" t="s">
        <v>373</v>
      </c>
      <c r="E5" s="100" t="s">
        <v>376</v>
      </c>
      <c r="F5" s="100" t="s">
        <v>374</v>
      </c>
      <c r="G5" s="100" t="s">
        <v>375</v>
      </c>
      <c r="H5" s="284" t="s">
        <v>384</v>
      </c>
      <c r="I5" s="284"/>
    </row>
    <row r="6" spans="1:9" ht="27" customHeight="1" x14ac:dyDescent="0.15">
      <c r="A6" s="80" t="s">
        <v>267</v>
      </c>
      <c r="B6" s="103" t="s">
        <v>381</v>
      </c>
      <c r="C6" s="102" t="s">
        <v>380</v>
      </c>
      <c r="D6" s="102" t="s">
        <v>377</v>
      </c>
      <c r="E6" s="102" t="s">
        <v>378</v>
      </c>
      <c r="F6" s="103" t="s">
        <v>379</v>
      </c>
      <c r="G6" s="102">
        <v>100</v>
      </c>
      <c r="H6" s="286"/>
      <c r="I6" s="286"/>
    </row>
    <row r="7" spans="1:9" ht="27" customHeight="1" x14ac:dyDescent="0.15">
      <c r="A7" s="80">
        <v>1</v>
      </c>
      <c r="B7" s="197"/>
      <c r="C7" s="196"/>
      <c r="D7" s="182"/>
      <c r="E7" s="182"/>
      <c r="F7" s="181"/>
      <c r="G7" s="182"/>
      <c r="H7" s="283"/>
      <c r="I7" s="283"/>
    </row>
    <row r="8" spans="1:9" ht="27" customHeight="1" x14ac:dyDescent="0.15">
      <c r="A8" s="80">
        <v>2</v>
      </c>
      <c r="B8" s="197"/>
      <c r="C8" s="196"/>
      <c r="D8" s="182"/>
      <c r="E8" s="182"/>
      <c r="F8" s="181"/>
      <c r="G8" s="182"/>
      <c r="H8" s="283"/>
      <c r="I8" s="283"/>
    </row>
    <row r="9" spans="1:9" ht="27" customHeight="1" x14ac:dyDescent="0.15">
      <c r="A9" s="80">
        <v>3</v>
      </c>
      <c r="B9" s="197"/>
      <c r="C9" s="196"/>
      <c r="D9" s="182"/>
      <c r="E9" s="182"/>
      <c r="F9" s="181"/>
      <c r="G9" s="182"/>
      <c r="H9" s="283"/>
      <c r="I9" s="283"/>
    </row>
    <row r="10" spans="1:9" ht="27" customHeight="1" x14ac:dyDescent="0.15">
      <c r="A10" s="80">
        <v>4</v>
      </c>
      <c r="B10" s="197"/>
      <c r="C10" s="196"/>
      <c r="D10" s="182"/>
      <c r="E10" s="182"/>
      <c r="F10" s="181"/>
      <c r="G10" s="182"/>
      <c r="H10" s="283"/>
      <c r="I10" s="283"/>
    </row>
    <row r="11" spans="1:9" ht="27" customHeight="1" x14ac:dyDescent="0.15">
      <c r="A11" s="80">
        <v>5</v>
      </c>
      <c r="B11" s="197"/>
      <c r="C11" s="196"/>
      <c r="D11" s="182"/>
      <c r="E11" s="182"/>
      <c r="F11" s="181"/>
      <c r="G11" s="182"/>
      <c r="H11" s="283"/>
      <c r="I11" s="283"/>
    </row>
    <row r="12" spans="1:9" ht="27" customHeight="1" x14ac:dyDescent="0.15">
      <c r="A12" s="80">
        <v>6</v>
      </c>
      <c r="B12" s="197"/>
      <c r="C12" s="196"/>
      <c r="D12" s="182"/>
      <c r="E12" s="182"/>
      <c r="F12" s="181"/>
      <c r="G12" s="182"/>
      <c r="H12" s="283"/>
      <c r="I12" s="283"/>
    </row>
    <row r="13" spans="1:9" ht="27" customHeight="1" x14ac:dyDescent="0.15">
      <c r="A13" s="80">
        <v>7</v>
      </c>
      <c r="B13" s="197"/>
      <c r="C13" s="196"/>
      <c r="D13" s="182"/>
      <c r="E13" s="182"/>
      <c r="F13" s="181"/>
      <c r="G13" s="182"/>
      <c r="H13" s="283"/>
      <c r="I13" s="283"/>
    </row>
    <row r="14" spans="1:9" ht="27" customHeight="1" x14ac:dyDescent="0.15">
      <c r="A14" s="80">
        <v>8</v>
      </c>
      <c r="B14" s="197"/>
      <c r="C14" s="196"/>
      <c r="D14" s="182"/>
      <c r="E14" s="182"/>
      <c r="F14" s="181"/>
      <c r="G14" s="182"/>
      <c r="H14" s="283"/>
      <c r="I14" s="283"/>
    </row>
    <row r="15" spans="1:9" ht="27" customHeight="1" x14ac:dyDescent="0.15">
      <c r="A15" s="80">
        <v>9</v>
      </c>
      <c r="B15" s="197"/>
      <c r="C15" s="196"/>
      <c r="D15" s="182"/>
      <c r="E15" s="182"/>
      <c r="F15" s="181"/>
      <c r="G15" s="182"/>
      <c r="H15" s="283"/>
      <c r="I15" s="283"/>
    </row>
    <row r="16" spans="1:9" ht="27" customHeight="1" x14ac:dyDescent="0.15">
      <c r="A16" s="80">
        <v>10</v>
      </c>
      <c r="B16" s="197"/>
      <c r="C16" s="196"/>
      <c r="D16" s="182"/>
      <c r="E16" s="182"/>
      <c r="F16" s="181"/>
      <c r="G16" s="182"/>
      <c r="H16" s="283"/>
      <c r="I16" s="283"/>
    </row>
    <row r="17" spans="1:9" ht="27" customHeight="1" x14ac:dyDescent="0.15">
      <c r="A17" s="80">
        <v>11</v>
      </c>
      <c r="B17" s="197"/>
      <c r="C17" s="196"/>
      <c r="D17" s="182"/>
      <c r="E17" s="182"/>
      <c r="F17" s="181"/>
      <c r="G17" s="182"/>
      <c r="H17" s="283"/>
      <c r="I17" s="283"/>
    </row>
    <row r="18" spans="1:9" ht="27" customHeight="1" x14ac:dyDescent="0.15">
      <c r="A18" s="80">
        <v>12</v>
      </c>
      <c r="B18" s="197"/>
      <c r="C18" s="196"/>
      <c r="D18" s="182"/>
      <c r="E18" s="182"/>
      <c r="F18" s="181"/>
      <c r="G18" s="182"/>
      <c r="H18" s="283"/>
      <c r="I18" s="283"/>
    </row>
    <row r="19" spans="1:9" ht="27" customHeight="1" x14ac:dyDescent="0.15">
      <c r="A19" s="80">
        <v>13</v>
      </c>
      <c r="B19" s="197"/>
      <c r="C19" s="196"/>
      <c r="D19" s="182"/>
      <c r="E19" s="182"/>
      <c r="F19" s="181"/>
      <c r="G19" s="182"/>
      <c r="H19" s="283"/>
      <c r="I19" s="283"/>
    </row>
    <row r="20" spans="1:9" ht="27" customHeight="1" x14ac:dyDescent="0.15">
      <c r="A20" s="80">
        <v>14</v>
      </c>
      <c r="B20" s="197"/>
      <c r="C20" s="196"/>
      <c r="D20" s="182"/>
      <c r="E20" s="182"/>
      <c r="F20" s="181"/>
      <c r="G20" s="182"/>
      <c r="H20" s="283"/>
      <c r="I20" s="283"/>
    </row>
  </sheetData>
  <sheetProtection password="920B" sheet="1" objects="1" scenarios="1"/>
  <mergeCells count="24">
    <mergeCell ref="H18:I18"/>
    <mergeCell ref="H19:I19"/>
    <mergeCell ref="H20:I20"/>
    <mergeCell ref="H15:I15"/>
    <mergeCell ref="H16:I16"/>
    <mergeCell ref="H17:I17"/>
    <mergeCell ref="H10:I10"/>
    <mergeCell ref="H11:I11"/>
    <mergeCell ref="H12:I12"/>
    <mergeCell ref="H13:I13"/>
    <mergeCell ref="H14:I14"/>
    <mergeCell ref="A1:A3"/>
    <mergeCell ref="H9:I9"/>
    <mergeCell ref="B1:B2"/>
    <mergeCell ref="C1:C2"/>
    <mergeCell ref="D1:D2"/>
    <mergeCell ref="E1:E2"/>
    <mergeCell ref="F1:F2"/>
    <mergeCell ref="G1:G2"/>
    <mergeCell ref="H1:I1"/>
    <mergeCell ref="H5:I5"/>
    <mergeCell ref="H6:I6"/>
    <mergeCell ref="H7:I7"/>
    <mergeCell ref="H8:I8"/>
  </mergeCells>
  <phoneticPr fontId="1"/>
  <pageMargins left="0.70866141732283472" right="0.70866141732283472" top="0.74803149606299213" bottom="0.74803149606299213" header="0.31496062992125984" footer="0.31496062992125984"/>
  <pageSetup paperSize="9" orientation="landscape" blackAndWhite="1"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FF00"/>
    <pageSetUpPr fitToPage="1"/>
  </sheetPr>
  <dimension ref="A1:V63"/>
  <sheetViews>
    <sheetView showRowColHeaders="0" showZeros="0" tabSelected="1" zoomScaleNormal="100" workbookViewId="0">
      <selection activeCell="B58" sqref="B58"/>
    </sheetView>
  </sheetViews>
  <sheetFormatPr defaultColWidth="9" defaultRowHeight="13.5" x14ac:dyDescent="0.15"/>
  <cols>
    <col min="1" max="1" width="3.875" style="106" bestFit="1" customWidth="1"/>
    <col min="2" max="23" width="3.875" style="94" customWidth="1"/>
    <col min="24" max="27" width="4.125" style="94" customWidth="1"/>
    <col min="28" max="16384" width="9" style="94"/>
  </cols>
  <sheetData>
    <row r="1" spans="1:22" x14ac:dyDescent="0.15">
      <c r="Q1" s="317">
        <f ca="1">TODAY()</f>
        <v>45998</v>
      </c>
      <c r="R1" s="317"/>
      <c r="S1" s="317"/>
      <c r="T1" s="317"/>
      <c r="U1" s="317"/>
    </row>
    <row r="2" spans="1:22" x14ac:dyDescent="0.15">
      <c r="A2" s="94" t="s">
        <v>353</v>
      </c>
    </row>
    <row r="3" spans="1:22" x14ac:dyDescent="0.15">
      <c r="U3" s="105" t="s">
        <v>390</v>
      </c>
    </row>
    <row r="4" spans="1:22" x14ac:dyDescent="0.15">
      <c r="U4" s="105" t="s">
        <v>391</v>
      </c>
    </row>
    <row r="6" spans="1:22" ht="18.75" x14ac:dyDescent="0.15">
      <c r="A6" s="305" t="s">
        <v>354</v>
      </c>
      <c r="B6" s="305"/>
      <c r="C6" s="305"/>
      <c r="D6" s="305"/>
      <c r="E6" s="305"/>
      <c r="F6" s="305"/>
      <c r="G6" s="305"/>
      <c r="H6" s="305"/>
      <c r="I6" s="305"/>
      <c r="J6" s="305"/>
      <c r="K6" s="305"/>
      <c r="L6" s="305"/>
      <c r="M6" s="305"/>
      <c r="N6" s="305"/>
      <c r="O6" s="305"/>
      <c r="P6" s="305"/>
      <c r="Q6" s="305"/>
      <c r="R6" s="305"/>
      <c r="S6" s="305"/>
      <c r="T6" s="305"/>
      <c r="U6" s="305"/>
    </row>
    <row r="7" spans="1:22" ht="18" customHeight="1" x14ac:dyDescent="0.15"/>
    <row r="8" spans="1:22" ht="18" customHeight="1" x14ac:dyDescent="0.15">
      <c r="B8" s="94" t="s">
        <v>355</v>
      </c>
    </row>
    <row r="9" spans="1:22" ht="18" customHeight="1" x14ac:dyDescent="0.15">
      <c r="B9" s="94" t="s">
        <v>356</v>
      </c>
      <c r="V9" s="99" t="s">
        <v>365</v>
      </c>
    </row>
    <row r="10" spans="1:22" ht="15" customHeight="1" x14ac:dyDescent="0.15">
      <c r="V10" s="99"/>
    </row>
    <row r="11" spans="1:22" ht="15" customHeight="1" x14ac:dyDescent="0.15">
      <c r="A11" s="312" t="s">
        <v>393</v>
      </c>
      <c r="B11" s="312"/>
      <c r="C11" s="312"/>
      <c r="D11" s="312"/>
      <c r="E11" s="312"/>
      <c r="F11" s="312"/>
      <c r="G11" s="312"/>
      <c r="H11" s="312"/>
      <c r="I11" s="312"/>
      <c r="J11" s="312"/>
      <c r="K11" s="312"/>
      <c r="L11" s="312"/>
      <c r="M11" s="312"/>
      <c r="N11" s="312"/>
      <c r="O11" s="312"/>
      <c r="P11" s="312"/>
      <c r="Q11" s="312"/>
      <c r="R11" s="312"/>
      <c r="S11" s="312"/>
      <c r="T11" s="312"/>
      <c r="U11" s="312"/>
      <c r="V11" s="287" t="s">
        <v>366</v>
      </c>
    </row>
    <row r="12" spans="1:22" ht="15" customHeight="1" x14ac:dyDescent="0.15">
      <c r="V12" s="288"/>
    </row>
    <row r="13" spans="1:22" s="108" customFormat="1" ht="19.5" customHeight="1" x14ac:dyDescent="0.15">
      <c r="A13" s="107" t="s">
        <v>357</v>
      </c>
      <c r="B13" s="108" t="s">
        <v>369</v>
      </c>
      <c r="V13" s="288"/>
    </row>
    <row r="14" spans="1:22" s="108" customFormat="1" ht="19.5" customHeight="1" x14ac:dyDescent="0.15">
      <c r="A14" s="107" t="s">
        <v>368</v>
      </c>
      <c r="B14" s="108" t="s">
        <v>838</v>
      </c>
      <c r="V14" s="288"/>
    </row>
    <row r="15" spans="1:22" s="108" customFormat="1" ht="19.5" customHeight="1" x14ac:dyDescent="0.15">
      <c r="A15" s="236" t="s">
        <v>839</v>
      </c>
      <c r="B15" s="236"/>
    </row>
    <row r="16" spans="1:22" s="108" customFormat="1" ht="19.5" customHeight="1" x14ac:dyDescent="0.15">
      <c r="A16" s="236"/>
      <c r="B16" s="236"/>
    </row>
    <row r="17" spans="1:22" s="108" customFormat="1" ht="19.5" customHeight="1" x14ac:dyDescent="0.15">
      <c r="A17" s="109" t="s">
        <v>367</v>
      </c>
      <c r="B17" s="233" t="s">
        <v>841</v>
      </c>
    </row>
    <row r="18" spans="1:22" s="108" customFormat="1" ht="19.5" customHeight="1" x14ac:dyDescent="0.15">
      <c r="A18" s="107" t="s">
        <v>358</v>
      </c>
      <c r="B18" s="108" t="s">
        <v>362</v>
      </c>
    </row>
    <row r="19" spans="1:22" s="108" customFormat="1" ht="19.5" customHeight="1" x14ac:dyDescent="0.15">
      <c r="A19" s="107" t="s">
        <v>359</v>
      </c>
      <c r="B19" s="108" t="s">
        <v>363</v>
      </c>
    </row>
    <row r="20" spans="1:22" s="108" customFormat="1" ht="19.5" customHeight="1" x14ac:dyDescent="0.15">
      <c r="A20" s="107" t="s">
        <v>360</v>
      </c>
      <c r="B20" s="108" t="s">
        <v>370</v>
      </c>
    </row>
    <row r="21" spans="1:22" s="108" customFormat="1" ht="19.5" customHeight="1" x14ac:dyDescent="0.15">
      <c r="A21" s="107" t="s">
        <v>361</v>
      </c>
      <c r="B21" s="108" t="s">
        <v>840</v>
      </c>
    </row>
    <row r="22" spans="1:22" s="108" customFormat="1" ht="19.5" customHeight="1" x14ac:dyDescent="0.15">
      <c r="B22" s="108" t="s">
        <v>364</v>
      </c>
    </row>
    <row r="23" spans="1:22" s="108" customFormat="1" ht="19.5" customHeight="1" x14ac:dyDescent="0.15">
      <c r="A23" s="109" t="s">
        <v>367</v>
      </c>
      <c r="B23" s="233" t="s">
        <v>834</v>
      </c>
    </row>
    <row r="24" spans="1:22" s="108" customFormat="1" ht="19.5" customHeight="1" x14ac:dyDescent="0.15">
      <c r="B24" s="234" t="s">
        <v>835</v>
      </c>
      <c r="C24" s="235"/>
      <c r="D24" s="235"/>
      <c r="E24" s="235"/>
      <c r="F24" s="235"/>
      <c r="G24" s="235"/>
      <c r="H24" s="235"/>
      <c r="I24" s="235"/>
      <c r="J24" s="235"/>
      <c r="K24" s="235"/>
      <c r="L24" s="235"/>
      <c r="M24" s="235"/>
      <c r="N24" s="235"/>
      <c r="O24" s="235"/>
      <c r="P24" s="235"/>
      <c r="Q24" s="235"/>
      <c r="R24" s="235"/>
      <c r="S24" s="235"/>
      <c r="T24" s="235"/>
      <c r="U24" s="235"/>
    </row>
    <row r="25" spans="1:22" ht="14.25" x14ac:dyDescent="0.15">
      <c r="A25" s="108"/>
      <c r="B25" s="234" t="s">
        <v>837</v>
      </c>
      <c r="C25" s="235"/>
      <c r="D25" s="235"/>
      <c r="E25" s="235"/>
      <c r="F25" s="235"/>
      <c r="G25" s="235"/>
      <c r="H25" s="235"/>
      <c r="I25" s="235"/>
      <c r="J25" s="235"/>
      <c r="K25" s="235"/>
      <c r="L25" s="235"/>
      <c r="M25" s="235"/>
      <c r="N25" s="235"/>
      <c r="O25" s="235"/>
      <c r="P25" s="235"/>
      <c r="Q25" s="108"/>
      <c r="R25" s="108"/>
      <c r="S25" s="108"/>
      <c r="T25" s="108"/>
      <c r="U25" s="108"/>
      <c r="V25" s="108"/>
    </row>
    <row r="26" spans="1:22" ht="14.25" customHeight="1" x14ac:dyDescent="0.15"/>
    <row r="27" spans="1:22" ht="14.25" customHeight="1" x14ac:dyDescent="0.15">
      <c r="A27" s="310" t="s">
        <v>385</v>
      </c>
      <c r="B27" s="306"/>
      <c r="C27" s="306"/>
      <c r="D27" s="306"/>
      <c r="E27" s="306"/>
      <c r="F27" s="307"/>
      <c r="G27" s="310" t="s">
        <v>386</v>
      </c>
      <c r="H27" s="306"/>
      <c r="I27" s="307"/>
      <c r="J27" s="310" t="s">
        <v>387</v>
      </c>
      <c r="K27" s="306"/>
      <c r="L27" s="307"/>
      <c r="M27" s="310" t="s">
        <v>388</v>
      </c>
      <c r="N27" s="306"/>
      <c r="O27" s="306"/>
      <c r="P27" s="306"/>
      <c r="Q27" s="306"/>
      <c r="R27" s="306"/>
      <c r="S27" s="307"/>
      <c r="T27" s="306" t="s">
        <v>389</v>
      </c>
      <c r="U27" s="307"/>
    </row>
    <row r="28" spans="1:22" ht="14.25" customHeight="1" x14ac:dyDescent="0.15">
      <c r="A28" s="311"/>
      <c r="B28" s="308"/>
      <c r="C28" s="308"/>
      <c r="D28" s="308"/>
      <c r="E28" s="308"/>
      <c r="F28" s="309"/>
      <c r="G28" s="311"/>
      <c r="H28" s="308"/>
      <c r="I28" s="309"/>
      <c r="J28" s="311"/>
      <c r="K28" s="308"/>
      <c r="L28" s="309"/>
      <c r="M28" s="311"/>
      <c r="N28" s="308"/>
      <c r="O28" s="308"/>
      <c r="P28" s="308"/>
      <c r="Q28" s="308"/>
      <c r="R28" s="308"/>
      <c r="S28" s="309"/>
      <c r="T28" s="308"/>
      <c r="U28" s="309"/>
    </row>
    <row r="29" spans="1:22" ht="14.25" customHeight="1" x14ac:dyDescent="0.15">
      <c r="A29" s="111" t="s">
        <v>392</v>
      </c>
      <c r="B29" s="294">
        <f>登録!B7</f>
        <v>0</v>
      </c>
      <c r="C29" s="294"/>
      <c r="D29" s="294">
        <f>登録!D7</f>
        <v>0</v>
      </c>
      <c r="E29" s="294"/>
      <c r="F29" s="295"/>
      <c r="G29" s="293">
        <f>登録!E7</f>
        <v>0</v>
      </c>
      <c r="H29" s="294"/>
      <c r="I29" s="295"/>
      <c r="J29" s="293">
        <f>登録!G7</f>
        <v>0</v>
      </c>
      <c r="K29" s="294"/>
      <c r="L29" s="295"/>
      <c r="M29" s="299"/>
      <c r="N29" s="300"/>
      <c r="O29" s="300"/>
      <c r="P29" s="300"/>
      <c r="Q29" s="300"/>
      <c r="R29" s="300"/>
      <c r="S29" s="301"/>
      <c r="T29" s="289"/>
      <c r="U29" s="290"/>
    </row>
    <row r="30" spans="1:22" ht="14.25" customHeight="1" x14ac:dyDescent="0.15">
      <c r="A30" s="296">
        <f>登録!C7</f>
        <v>0</v>
      </c>
      <c r="B30" s="297"/>
      <c r="C30" s="297"/>
      <c r="D30" s="297"/>
      <c r="E30" s="297"/>
      <c r="F30" s="298"/>
      <c r="G30" s="296">
        <f>登録!F7</f>
        <v>0</v>
      </c>
      <c r="H30" s="297"/>
      <c r="I30" s="298"/>
      <c r="J30" s="296"/>
      <c r="K30" s="297"/>
      <c r="L30" s="298"/>
      <c r="M30" s="302"/>
      <c r="N30" s="303"/>
      <c r="O30" s="303"/>
      <c r="P30" s="303"/>
      <c r="Q30" s="303"/>
      <c r="R30" s="303"/>
      <c r="S30" s="304"/>
      <c r="T30" s="291"/>
      <c r="U30" s="292"/>
    </row>
    <row r="31" spans="1:22" ht="14.25" customHeight="1" x14ac:dyDescent="0.15">
      <c r="A31" s="111" t="s">
        <v>392</v>
      </c>
      <c r="B31" s="294">
        <f>登録!B8</f>
        <v>0</v>
      </c>
      <c r="C31" s="294"/>
      <c r="D31" s="294">
        <f>登録!D8</f>
        <v>0</v>
      </c>
      <c r="E31" s="294"/>
      <c r="F31" s="295"/>
      <c r="G31" s="293">
        <f>登録!E8</f>
        <v>0</v>
      </c>
      <c r="H31" s="294"/>
      <c r="I31" s="295"/>
      <c r="J31" s="293">
        <f>登録!G8</f>
        <v>0</v>
      </c>
      <c r="K31" s="294"/>
      <c r="L31" s="295"/>
      <c r="M31" s="299"/>
      <c r="N31" s="300"/>
      <c r="O31" s="300"/>
      <c r="P31" s="300"/>
      <c r="Q31" s="300"/>
      <c r="R31" s="300"/>
      <c r="S31" s="301"/>
      <c r="T31" s="289"/>
      <c r="U31" s="290"/>
    </row>
    <row r="32" spans="1:22" ht="14.25" customHeight="1" x14ac:dyDescent="0.15">
      <c r="A32" s="296">
        <f>登録!C8</f>
        <v>0</v>
      </c>
      <c r="B32" s="297"/>
      <c r="C32" s="297"/>
      <c r="D32" s="297"/>
      <c r="E32" s="297"/>
      <c r="F32" s="298"/>
      <c r="G32" s="296">
        <f>登録!F8</f>
        <v>0</v>
      </c>
      <c r="H32" s="297"/>
      <c r="I32" s="298"/>
      <c r="J32" s="296"/>
      <c r="K32" s="297"/>
      <c r="L32" s="298"/>
      <c r="M32" s="302"/>
      <c r="N32" s="303"/>
      <c r="O32" s="303"/>
      <c r="P32" s="303"/>
      <c r="Q32" s="303"/>
      <c r="R32" s="303"/>
      <c r="S32" s="304"/>
      <c r="T32" s="291"/>
      <c r="U32" s="292"/>
    </row>
    <row r="33" spans="1:21" ht="14.25" customHeight="1" x14ac:dyDescent="0.15">
      <c r="A33" s="111" t="s">
        <v>392</v>
      </c>
      <c r="B33" s="294">
        <f>登録!B9</f>
        <v>0</v>
      </c>
      <c r="C33" s="294"/>
      <c r="D33" s="294">
        <f>登録!D9</f>
        <v>0</v>
      </c>
      <c r="E33" s="294"/>
      <c r="F33" s="295"/>
      <c r="G33" s="293">
        <f>登録!E9</f>
        <v>0</v>
      </c>
      <c r="H33" s="294"/>
      <c r="I33" s="295"/>
      <c r="J33" s="293">
        <f>登録!G9</f>
        <v>0</v>
      </c>
      <c r="K33" s="294"/>
      <c r="L33" s="295"/>
      <c r="M33" s="299"/>
      <c r="N33" s="300"/>
      <c r="O33" s="300"/>
      <c r="P33" s="300"/>
      <c r="Q33" s="300"/>
      <c r="R33" s="300"/>
      <c r="S33" s="301"/>
      <c r="T33" s="289"/>
      <c r="U33" s="290"/>
    </row>
    <row r="34" spans="1:21" ht="14.25" customHeight="1" x14ac:dyDescent="0.15">
      <c r="A34" s="296">
        <f>登録!C9</f>
        <v>0</v>
      </c>
      <c r="B34" s="297"/>
      <c r="C34" s="297"/>
      <c r="D34" s="297"/>
      <c r="E34" s="297"/>
      <c r="F34" s="298"/>
      <c r="G34" s="296">
        <f>登録!F9</f>
        <v>0</v>
      </c>
      <c r="H34" s="297"/>
      <c r="I34" s="298"/>
      <c r="J34" s="296"/>
      <c r="K34" s="297"/>
      <c r="L34" s="298"/>
      <c r="M34" s="302"/>
      <c r="N34" s="303"/>
      <c r="O34" s="303"/>
      <c r="P34" s="303"/>
      <c r="Q34" s="303"/>
      <c r="R34" s="303"/>
      <c r="S34" s="304"/>
      <c r="T34" s="291"/>
      <c r="U34" s="292"/>
    </row>
    <row r="35" spans="1:21" ht="14.25" customHeight="1" x14ac:dyDescent="0.15">
      <c r="A35" s="111" t="s">
        <v>392</v>
      </c>
      <c r="B35" s="294">
        <f>登録!B10</f>
        <v>0</v>
      </c>
      <c r="C35" s="294"/>
      <c r="D35" s="294">
        <f>登録!D10</f>
        <v>0</v>
      </c>
      <c r="E35" s="294"/>
      <c r="F35" s="295"/>
      <c r="G35" s="293">
        <f>登録!E10</f>
        <v>0</v>
      </c>
      <c r="H35" s="294"/>
      <c r="I35" s="295"/>
      <c r="J35" s="293">
        <f>登録!G10</f>
        <v>0</v>
      </c>
      <c r="K35" s="294"/>
      <c r="L35" s="295"/>
      <c r="M35" s="299"/>
      <c r="N35" s="300"/>
      <c r="O35" s="300"/>
      <c r="P35" s="300"/>
      <c r="Q35" s="300"/>
      <c r="R35" s="300"/>
      <c r="S35" s="301"/>
      <c r="T35" s="289"/>
      <c r="U35" s="290"/>
    </row>
    <row r="36" spans="1:21" ht="14.25" customHeight="1" x14ac:dyDescent="0.15">
      <c r="A36" s="296">
        <f>登録!C10</f>
        <v>0</v>
      </c>
      <c r="B36" s="297"/>
      <c r="C36" s="297"/>
      <c r="D36" s="297"/>
      <c r="E36" s="297"/>
      <c r="F36" s="298"/>
      <c r="G36" s="296">
        <f>登録!F10</f>
        <v>0</v>
      </c>
      <c r="H36" s="297"/>
      <c r="I36" s="298"/>
      <c r="J36" s="296"/>
      <c r="K36" s="297"/>
      <c r="L36" s="298"/>
      <c r="M36" s="302"/>
      <c r="N36" s="303"/>
      <c r="O36" s="303"/>
      <c r="P36" s="303"/>
      <c r="Q36" s="303"/>
      <c r="R36" s="303"/>
      <c r="S36" s="304"/>
      <c r="T36" s="291"/>
      <c r="U36" s="292"/>
    </row>
    <row r="37" spans="1:21" ht="14.25" customHeight="1" x14ac:dyDescent="0.15">
      <c r="A37" s="111" t="s">
        <v>392</v>
      </c>
      <c r="B37" s="294">
        <f>登録!B11</f>
        <v>0</v>
      </c>
      <c r="C37" s="294"/>
      <c r="D37" s="294">
        <f>登録!D11</f>
        <v>0</v>
      </c>
      <c r="E37" s="294"/>
      <c r="F37" s="295"/>
      <c r="G37" s="293">
        <f>登録!E11</f>
        <v>0</v>
      </c>
      <c r="H37" s="294"/>
      <c r="I37" s="295"/>
      <c r="J37" s="293">
        <f>登録!G11</f>
        <v>0</v>
      </c>
      <c r="K37" s="294"/>
      <c r="L37" s="295"/>
      <c r="M37" s="299"/>
      <c r="N37" s="300"/>
      <c r="O37" s="300"/>
      <c r="P37" s="300"/>
      <c r="Q37" s="300"/>
      <c r="R37" s="300"/>
      <c r="S37" s="301"/>
      <c r="T37" s="289"/>
      <c r="U37" s="290"/>
    </row>
    <row r="38" spans="1:21" ht="14.25" customHeight="1" x14ac:dyDescent="0.15">
      <c r="A38" s="296">
        <f>登録!C11</f>
        <v>0</v>
      </c>
      <c r="B38" s="297"/>
      <c r="C38" s="297"/>
      <c r="D38" s="297"/>
      <c r="E38" s="297"/>
      <c r="F38" s="298"/>
      <c r="G38" s="296">
        <f>登録!F11</f>
        <v>0</v>
      </c>
      <c r="H38" s="297"/>
      <c r="I38" s="298"/>
      <c r="J38" s="296"/>
      <c r="K38" s="297"/>
      <c r="L38" s="298"/>
      <c r="M38" s="302"/>
      <c r="N38" s="303"/>
      <c r="O38" s="303"/>
      <c r="P38" s="303"/>
      <c r="Q38" s="303"/>
      <c r="R38" s="303"/>
      <c r="S38" s="304"/>
      <c r="T38" s="291"/>
      <c r="U38" s="292"/>
    </row>
    <row r="39" spans="1:21" ht="14.25" customHeight="1" x14ac:dyDescent="0.15">
      <c r="A39" s="111" t="s">
        <v>392</v>
      </c>
      <c r="B39" s="294">
        <f>登録!B12</f>
        <v>0</v>
      </c>
      <c r="C39" s="294"/>
      <c r="D39" s="294">
        <f>登録!D12</f>
        <v>0</v>
      </c>
      <c r="E39" s="294"/>
      <c r="F39" s="295"/>
      <c r="G39" s="293">
        <f>登録!E12</f>
        <v>0</v>
      </c>
      <c r="H39" s="294"/>
      <c r="I39" s="295"/>
      <c r="J39" s="293">
        <f>登録!G12</f>
        <v>0</v>
      </c>
      <c r="K39" s="294"/>
      <c r="L39" s="295"/>
      <c r="M39" s="299"/>
      <c r="N39" s="300"/>
      <c r="O39" s="300"/>
      <c r="P39" s="300"/>
      <c r="Q39" s="300"/>
      <c r="R39" s="300"/>
      <c r="S39" s="301"/>
      <c r="T39" s="289"/>
      <c r="U39" s="290"/>
    </row>
    <row r="40" spans="1:21" ht="14.25" customHeight="1" x14ac:dyDescent="0.15">
      <c r="A40" s="296">
        <f>登録!C12</f>
        <v>0</v>
      </c>
      <c r="B40" s="297"/>
      <c r="C40" s="297"/>
      <c r="D40" s="297"/>
      <c r="E40" s="297"/>
      <c r="F40" s="298"/>
      <c r="G40" s="296">
        <f>登録!F12</f>
        <v>0</v>
      </c>
      <c r="H40" s="297"/>
      <c r="I40" s="298"/>
      <c r="J40" s="296"/>
      <c r="K40" s="297"/>
      <c r="L40" s="298"/>
      <c r="M40" s="302"/>
      <c r="N40" s="303"/>
      <c r="O40" s="303"/>
      <c r="P40" s="303"/>
      <c r="Q40" s="303"/>
      <c r="R40" s="303"/>
      <c r="S40" s="304"/>
      <c r="T40" s="291"/>
      <c r="U40" s="292"/>
    </row>
    <row r="41" spans="1:21" ht="14.25" customHeight="1" x14ac:dyDescent="0.15">
      <c r="A41" s="111" t="s">
        <v>392</v>
      </c>
      <c r="B41" s="294">
        <f>登録!B13</f>
        <v>0</v>
      </c>
      <c r="C41" s="294"/>
      <c r="D41" s="294">
        <f>登録!D13</f>
        <v>0</v>
      </c>
      <c r="E41" s="294"/>
      <c r="F41" s="295"/>
      <c r="G41" s="293">
        <f>登録!E13</f>
        <v>0</v>
      </c>
      <c r="H41" s="294"/>
      <c r="I41" s="295"/>
      <c r="J41" s="293">
        <f>登録!G13</f>
        <v>0</v>
      </c>
      <c r="K41" s="294"/>
      <c r="L41" s="295"/>
      <c r="M41" s="299"/>
      <c r="N41" s="300"/>
      <c r="O41" s="300"/>
      <c r="P41" s="300"/>
      <c r="Q41" s="300"/>
      <c r="R41" s="300"/>
      <c r="S41" s="301"/>
      <c r="T41" s="289"/>
      <c r="U41" s="290"/>
    </row>
    <row r="42" spans="1:21" ht="14.25" customHeight="1" x14ac:dyDescent="0.15">
      <c r="A42" s="296">
        <f>登録!C13</f>
        <v>0</v>
      </c>
      <c r="B42" s="297"/>
      <c r="C42" s="297"/>
      <c r="D42" s="297"/>
      <c r="E42" s="297"/>
      <c r="F42" s="298"/>
      <c r="G42" s="296">
        <f>登録!F13</f>
        <v>0</v>
      </c>
      <c r="H42" s="297"/>
      <c r="I42" s="298"/>
      <c r="J42" s="296"/>
      <c r="K42" s="297"/>
      <c r="L42" s="298"/>
      <c r="M42" s="302"/>
      <c r="N42" s="303"/>
      <c r="O42" s="303"/>
      <c r="P42" s="303"/>
      <c r="Q42" s="303"/>
      <c r="R42" s="303"/>
      <c r="S42" s="304"/>
      <c r="T42" s="291"/>
      <c r="U42" s="292"/>
    </row>
    <row r="43" spans="1:21" ht="14.25" customHeight="1" x14ac:dyDescent="0.15">
      <c r="A43" s="111" t="s">
        <v>392</v>
      </c>
      <c r="B43" s="294">
        <f>登録!B14</f>
        <v>0</v>
      </c>
      <c r="C43" s="294"/>
      <c r="D43" s="294">
        <f>登録!D14</f>
        <v>0</v>
      </c>
      <c r="E43" s="294"/>
      <c r="F43" s="295"/>
      <c r="G43" s="293">
        <f>登録!E14</f>
        <v>0</v>
      </c>
      <c r="H43" s="294"/>
      <c r="I43" s="295"/>
      <c r="J43" s="293">
        <f>登録!G14</f>
        <v>0</v>
      </c>
      <c r="K43" s="294"/>
      <c r="L43" s="295"/>
      <c r="M43" s="299"/>
      <c r="N43" s="300"/>
      <c r="O43" s="300"/>
      <c r="P43" s="300"/>
      <c r="Q43" s="300"/>
      <c r="R43" s="300"/>
      <c r="S43" s="301"/>
      <c r="T43" s="289"/>
      <c r="U43" s="290"/>
    </row>
    <row r="44" spans="1:21" ht="14.25" customHeight="1" x14ac:dyDescent="0.15">
      <c r="A44" s="296">
        <f>登録!C14</f>
        <v>0</v>
      </c>
      <c r="B44" s="297"/>
      <c r="C44" s="297"/>
      <c r="D44" s="297"/>
      <c r="E44" s="297"/>
      <c r="F44" s="298"/>
      <c r="G44" s="296">
        <f>登録!F14</f>
        <v>0</v>
      </c>
      <c r="H44" s="297"/>
      <c r="I44" s="298"/>
      <c r="J44" s="296"/>
      <c r="K44" s="297"/>
      <c r="L44" s="298"/>
      <c r="M44" s="302"/>
      <c r="N44" s="303"/>
      <c r="O44" s="303"/>
      <c r="P44" s="303"/>
      <c r="Q44" s="303"/>
      <c r="R44" s="303"/>
      <c r="S44" s="304"/>
      <c r="T44" s="291"/>
      <c r="U44" s="292"/>
    </row>
    <row r="45" spans="1:21" ht="14.25" customHeight="1" x14ac:dyDescent="0.15">
      <c r="A45" s="111" t="s">
        <v>392</v>
      </c>
      <c r="B45" s="294">
        <f>登録!B15</f>
        <v>0</v>
      </c>
      <c r="C45" s="294"/>
      <c r="D45" s="294">
        <f>登録!D15</f>
        <v>0</v>
      </c>
      <c r="E45" s="294"/>
      <c r="F45" s="295"/>
      <c r="G45" s="293">
        <f>登録!E15</f>
        <v>0</v>
      </c>
      <c r="H45" s="294"/>
      <c r="I45" s="295"/>
      <c r="J45" s="293">
        <f>登録!G15</f>
        <v>0</v>
      </c>
      <c r="K45" s="294"/>
      <c r="L45" s="295"/>
      <c r="M45" s="299"/>
      <c r="N45" s="300"/>
      <c r="O45" s="300"/>
      <c r="P45" s="300"/>
      <c r="Q45" s="300"/>
      <c r="R45" s="300"/>
      <c r="S45" s="301"/>
      <c r="T45" s="289"/>
      <c r="U45" s="290"/>
    </row>
    <row r="46" spans="1:21" ht="14.25" customHeight="1" x14ac:dyDescent="0.15">
      <c r="A46" s="296">
        <f>登録!C15</f>
        <v>0</v>
      </c>
      <c r="B46" s="297"/>
      <c r="C46" s="297"/>
      <c r="D46" s="297"/>
      <c r="E46" s="297"/>
      <c r="F46" s="298"/>
      <c r="G46" s="296">
        <f>登録!F15</f>
        <v>0</v>
      </c>
      <c r="H46" s="297"/>
      <c r="I46" s="298"/>
      <c r="J46" s="296"/>
      <c r="K46" s="297"/>
      <c r="L46" s="298"/>
      <c r="M46" s="302"/>
      <c r="N46" s="303"/>
      <c r="O46" s="303"/>
      <c r="P46" s="303"/>
      <c r="Q46" s="303"/>
      <c r="R46" s="303"/>
      <c r="S46" s="304"/>
      <c r="T46" s="291"/>
      <c r="U46" s="292"/>
    </row>
    <row r="47" spans="1:21" ht="14.25" customHeight="1" x14ac:dyDescent="0.15">
      <c r="A47" s="111" t="s">
        <v>392</v>
      </c>
      <c r="B47" s="294">
        <f>登録!B16</f>
        <v>0</v>
      </c>
      <c r="C47" s="294"/>
      <c r="D47" s="294">
        <f>登録!D16</f>
        <v>0</v>
      </c>
      <c r="E47" s="294"/>
      <c r="F47" s="295"/>
      <c r="G47" s="293">
        <f>登録!E16</f>
        <v>0</v>
      </c>
      <c r="H47" s="294"/>
      <c r="I47" s="295"/>
      <c r="J47" s="293">
        <f>登録!G16</f>
        <v>0</v>
      </c>
      <c r="K47" s="294"/>
      <c r="L47" s="295"/>
      <c r="M47" s="299"/>
      <c r="N47" s="300"/>
      <c r="O47" s="300"/>
      <c r="P47" s="300"/>
      <c r="Q47" s="300"/>
      <c r="R47" s="300"/>
      <c r="S47" s="301"/>
      <c r="T47" s="289"/>
      <c r="U47" s="290"/>
    </row>
    <row r="48" spans="1:21" ht="14.25" customHeight="1" x14ac:dyDescent="0.15">
      <c r="A48" s="296">
        <f>登録!C16</f>
        <v>0</v>
      </c>
      <c r="B48" s="297"/>
      <c r="C48" s="297"/>
      <c r="D48" s="297"/>
      <c r="E48" s="297"/>
      <c r="F48" s="298"/>
      <c r="G48" s="296">
        <f>登録!F16</f>
        <v>0</v>
      </c>
      <c r="H48" s="297"/>
      <c r="I48" s="298"/>
      <c r="J48" s="296"/>
      <c r="K48" s="297"/>
      <c r="L48" s="298"/>
      <c r="M48" s="302"/>
      <c r="N48" s="303"/>
      <c r="O48" s="303"/>
      <c r="P48" s="303"/>
      <c r="Q48" s="303"/>
      <c r="R48" s="303"/>
      <c r="S48" s="304"/>
      <c r="T48" s="291"/>
      <c r="U48" s="292"/>
    </row>
    <row r="49" spans="1:21" ht="14.25" customHeight="1" x14ac:dyDescent="0.15">
      <c r="A49" s="111" t="s">
        <v>392</v>
      </c>
      <c r="B49" s="294">
        <f>登録!B17</f>
        <v>0</v>
      </c>
      <c r="C49" s="294"/>
      <c r="D49" s="294">
        <f>登録!D17</f>
        <v>0</v>
      </c>
      <c r="E49" s="294"/>
      <c r="F49" s="295"/>
      <c r="G49" s="293">
        <f>登録!E17</f>
        <v>0</v>
      </c>
      <c r="H49" s="294"/>
      <c r="I49" s="295"/>
      <c r="J49" s="293">
        <f>登録!G17</f>
        <v>0</v>
      </c>
      <c r="K49" s="294"/>
      <c r="L49" s="295"/>
      <c r="M49" s="299"/>
      <c r="N49" s="300"/>
      <c r="O49" s="300"/>
      <c r="P49" s="300"/>
      <c r="Q49" s="300"/>
      <c r="R49" s="300"/>
      <c r="S49" s="301"/>
      <c r="T49" s="289"/>
      <c r="U49" s="290"/>
    </row>
    <row r="50" spans="1:21" ht="14.25" customHeight="1" x14ac:dyDescent="0.15">
      <c r="A50" s="296">
        <f>登録!C17</f>
        <v>0</v>
      </c>
      <c r="B50" s="297"/>
      <c r="C50" s="297"/>
      <c r="D50" s="297"/>
      <c r="E50" s="297"/>
      <c r="F50" s="298"/>
      <c r="G50" s="296">
        <f>登録!F17</f>
        <v>0</v>
      </c>
      <c r="H50" s="297"/>
      <c r="I50" s="298"/>
      <c r="J50" s="296"/>
      <c r="K50" s="297"/>
      <c r="L50" s="298"/>
      <c r="M50" s="302"/>
      <c r="N50" s="303"/>
      <c r="O50" s="303"/>
      <c r="P50" s="303"/>
      <c r="Q50" s="303"/>
      <c r="R50" s="303"/>
      <c r="S50" s="304"/>
      <c r="T50" s="291"/>
      <c r="U50" s="292"/>
    </row>
    <row r="51" spans="1:21" ht="14.25" customHeight="1" x14ac:dyDescent="0.15">
      <c r="A51" s="111" t="s">
        <v>392</v>
      </c>
      <c r="B51" s="294">
        <f>登録!B18</f>
        <v>0</v>
      </c>
      <c r="C51" s="294"/>
      <c r="D51" s="294">
        <f>登録!D18</f>
        <v>0</v>
      </c>
      <c r="E51" s="294"/>
      <c r="F51" s="295"/>
      <c r="G51" s="293">
        <f>登録!E18</f>
        <v>0</v>
      </c>
      <c r="H51" s="294"/>
      <c r="I51" s="295"/>
      <c r="J51" s="293">
        <f>登録!G18</f>
        <v>0</v>
      </c>
      <c r="K51" s="294"/>
      <c r="L51" s="295"/>
      <c r="M51" s="299"/>
      <c r="N51" s="300"/>
      <c r="O51" s="300"/>
      <c r="P51" s="300"/>
      <c r="Q51" s="300"/>
      <c r="R51" s="300"/>
      <c r="S51" s="301"/>
      <c r="T51" s="289"/>
      <c r="U51" s="290"/>
    </row>
    <row r="52" spans="1:21" ht="14.25" customHeight="1" x14ac:dyDescent="0.15">
      <c r="A52" s="296">
        <f>登録!C18</f>
        <v>0</v>
      </c>
      <c r="B52" s="297"/>
      <c r="C52" s="297"/>
      <c r="D52" s="297"/>
      <c r="E52" s="297"/>
      <c r="F52" s="298"/>
      <c r="G52" s="296">
        <f>登録!F18</f>
        <v>0</v>
      </c>
      <c r="H52" s="297"/>
      <c r="I52" s="298"/>
      <c r="J52" s="296"/>
      <c r="K52" s="297"/>
      <c r="L52" s="298"/>
      <c r="M52" s="302"/>
      <c r="N52" s="303"/>
      <c r="O52" s="303"/>
      <c r="P52" s="303"/>
      <c r="Q52" s="303"/>
      <c r="R52" s="303"/>
      <c r="S52" s="304"/>
      <c r="T52" s="291"/>
      <c r="U52" s="292"/>
    </row>
    <row r="53" spans="1:21" ht="14.25" customHeight="1" x14ac:dyDescent="0.15">
      <c r="A53" s="111" t="s">
        <v>392</v>
      </c>
      <c r="B53" s="294">
        <f>登録!B19</f>
        <v>0</v>
      </c>
      <c r="C53" s="294"/>
      <c r="D53" s="294">
        <f>登録!D19</f>
        <v>0</v>
      </c>
      <c r="E53" s="294"/>
      <c r="F53" s="295"/>
      <c r="G53" s="293">
        <f>登録!E19</f>
        <v>0</v>
      </c>
      <c r="H53" s="294"/>
      <c r="I53" s="295"/>
      <c r="J53" s="293">
        <f>登録!G19</f>
        <v>0</v>
      </c>
      <c r="K53" s="294"/>
      <c r="L53" s="295"/>
      <c r="M53" s="299"/>
      <c r="N53" s="300"/>
      <c r="O53" s="300"/>
      <c r="P53" s="300"/>
      <c r="Q53" s="300"/>
      <c r="R53" s="300"/>
      <c r="S53" s="301"/>
      <c r="T53" s="289"/>
      <c r="U53" s="290"/>
    </row>
    <row r="54" spans="1:21" ht="14.25" customHeight="1" x14ac:dyDescent="0.15">
      <c r="A54" s="296">
        <f>登録!C19</f>
        <v>0</v>
      </c>
      <c r="B54" s="297"/>
      <c r="C54" s="297"/>
      <c r="D54" s="297"/>
      <c r="E54" s="297"/>
      <c r="F54" s="298"/>
      <c r="G54" s="296">
        <f>登録!F19</f>
        <v>0</v>
      </c>
      <c r="H54" s="297"/>
      <c r="I54" s="298"/>
      <c r="J54" s="296"/>
      <c r="K54" s="297"/>
      <c r="L54" s="298"/>
      <c r="M54" s="302"/>
      <c r="N54" s="303"/>
      <c r="O54" s="303"/>
      <c r="P54" s="303"/>
      <c r="Q54" s="303"/>
      <c r="R54" s="303"/>
      <c r="S54" s="304"/>
      <c r="T54" s="291"/>
      <c r="U54" s="292"/>
    </row>
    <row r="55" spans="1:21" ht="14.25" customHeight="1" x14ac:dyDescent="0.15">
      <c r="A55" s="111" t="s">
        <v>392</v>
      </c>
      <c r="B55" s="294">
        <f>登録!B20</f>
        <v>0</v>
      </c>
      <c r="C55" s="294"/>
      <c r="D55" s="294">
        <f>登録!D20</f>
        <v>0</v>
      </c>
      <c r="E55" s="294"/>
      <c r="F55" s="295"/>
      <c r="G55" s="293">
        <f>登録!E20</f>
        <v>0</v>
      </c>
      <c r="H55" s="294"/>
      <c r="I55" s="295"/>
      <c r="J55" s="293">
        <f>登録!G20</f>
        <v>0</v>
      </c>
      <c r="K55" s="294"/>
      <c r="L55" s="295"/>
      <c r="M55" s="299"/>
      <c r="N55" s="300"/>
      <c r="O55" s="300"/>
      <c r="P55" s="300"/>
      <c r="Q55" s="300"/>
      <c r="R55" s="300"/>
      <c r="S55" s="301"/>
      <c r="T55" s="289"/>
      <c r="U55" s="290"/>
    </row>
    <row r="56" spans="1:21" ht="16.5" customHeight="1" x14ac:dyDescent="0.15">
      <c r="A56" s="296">
        <f>登録!C20</f>
        <v>0</v>
      </c>
      <c r="B56" s="297"/>
      <c r="C56" s="297"/>
      <c r="D56" s="297"/>
      <c r="E56" s="297"/>
      <c r="F56" s="298"/>
      <c r="G56" s="296">
        <f>登録!F20</f>
        <v>0</v>
      </c>
      <c r="H56" s="297"/>
      <c r="I56" s="298"/>
      <c r="J56" s="296"/>
      <c r="K56" s="297"/>
      <c r="L56" s="298"/>
      <c r="M56" s="302"/>
      <c r="N56" s="303"/>
      <c r="O56" s="303"/>
      <c r="P56" s="303"/>
      <c r="Q56" s="303"/>
      <c r="R56" s="303"/>
      <c r="S56" s="304"/>
      <c r="T56" s="291"/>
      <c r="U56" s="292"/>
    </row>
    <row r="57" spans="1:21" ht="18" customHeight="1" x14ac:dyDescent="0.15">
      <c r="A57" s="94" t="s">
        <v>367</v>
      </c>
      <c r="B57" s="313" t="str">
        <f>登録!A1&amp;登録!B3&amp;"年1月23日"</f>
        <v>令和年1月23日</v>
      </c>
      <c r="C57" s="314"/>
      <c r="D57" s="314"/>
      <c r="E57" s="314"/>
      <c r="F57" s="314"/>
      <c r="G57" s="94" t="s">
        <v>394</v>
      </c>
    </row>
    <row r="58" spans="1:21" ht="18" customHeight="1" x14ac:dyDescent="0.15">
      <c r="A58" s="94"/>
      <c r="L58" s="94" t="s">
        <v>395</v>
      </c>
      <c r="P58" s="315"/>
      <c r="Q58" s="315"/>
      <c r="R58" s="315"/>
      <c r="S58" s="315"/>
      <c r="T58" s="315"/>
      <c r="U58" s="315"/>
    </row>
    <row r="59" spans="1:21" x14ac:dyDescent="0.15">
      <c r="A59" s="94"/>
      <c r="L59" s="92" t="s">
        <v>396</v>
      </c>
      <c r="M59" s="92"/>
      <c r="N59" s="92"/>
      <c r="O59" s="92"/>
      <c r="P59" s="316">
        <f>登録!D3</f>
        <v>0</v>
      </c>
      <c r="Q59" s="316"/>
      <c r="R59" s="316"/>
      <c r="S59" s="316"/>
      <c r="T59" s="316"/>
      <c r="U59" s="316"/>
    </row>
    <row r="60" spans="1:21" x14ac:dyDescent="0.15">
      <c r="A60" s="94"/>
    </row>
    <row r="61" spans="1:21" x14ac:dyDescent="0.15">
      <c r="A61" s="94"/>
    </row>
    <row r="62" spans="1:21" x14ac:dyDescent="0.15">
      <c r="A62" s="94"/>
    </row>
    <row r="63" spans="1:21" x14ac:dyDescent="0.15">
      <c r="A63" s="94"/>
    </row>
  </sheetData>
  <mergeCells count="124">
    <mergeCell ref="Q1:U1"/>
    <mergeCell ref="B51:C51"/>
    <mergeCell ref="D51:F51"/>
    <mergeCell ref="G51:I51"/>
    <mergeCell ref="J51:L52"/>
    <mergeCell ref="M51:S52"/>
    <mergeCell ref="T51:U52"/>
    <mergeCell ref="A52:F52"/>
    <mergeCell ref="G52:I52"/>
    <mergeCell ref="B31:C31"/>
    <mergeCell ref="J45:L46"/>
    <mergeCell ref="M45:S46"/>
    <mergeCell ref="T45:U46"/>
    <mergeCell ref="A46:F46"/>
    <mergeCell ref="G46:I46"/>
    <mergeCell ref="B45:C45"/>
    <mergeCell ref="D45:F45"/>
    <mergeCell ref="G45:I45"/>
    <mergeCell ref="J43:L44"/>
    <mergeCell ref="M43:S44"/>
    <mergeCell ref="T43:U44"/>
    <mergeCell ref="A44:F44"/>
    <mergeCell ref="G44:I44"/>
    <mergeCell ref="B43:C43"/>
    <mergeCell ref="B57:F57"/>
    <mergeCell ref="P58:U58"/>
    <mergeCell ref="P59:U59"/>
    <mergeCell ref="B49:C49"/>
    <mergeCell ref="D49:F49"/>
    <mergeCell ref="G49:I49"/>
    <mergeCell ref="J49:L50"/>
    <mergeCell ref="M49:S50"/>
    <mergeCell ref="T49:U50"/>
    <mergeCell ref="A50:F50"/>
    <mergeCell ref="J55:L56"/>
    <mergeCell ref="M55:S56"/>
    <mergeCell ref="T55:U56"/>
    <mergeCell ref="A56:F56"/>
    <mergeCell ref="G56:I56"/>
    <mergeCell ref="B55:C55"/>
    <mergeCell ref="D55:F55"/>
    <mergeCell ref="G55:I55"/>
    <mergeCell ref="J53:L54"/>
    <mergeCell ref="M53:S54"/>
    <mergeCell ref="T53:U54"/>
    <mergeCell ref="A54:F54"/>
    <mergeCell ref="G54:I54"/>
    <mergeCell ref="B53:C53"/>
    <mergeCell ref="D53:F53"/>
    <mergeCell ref="G53:I53"/>
    <mergeCell ref="J47:L48"/>
    <mergeCell ref="M47:S48"/>
    <mergeCell ref="T47:U48"/>
    <mergeCell ref="A48:F48"/>
    <mergeCell ref="G48:I48"/>
    <mergeCell ref="B47:C47"/>
    <mergeCell ref="D47:F47"/>
    <mergeCell ref="G47:I47"/>
    <mergeCell ref="G50:I50"/>
    <mergeCell ref="D43:F43"/>
    <mergeCell ref="G43:I43"/>
    <mergeCell ref="G41:I41"/>
    <mergeCell ref="J41:L42"/>
    <mergeCell ref="M41:S42"/>
    <mergeCell ref="T41:U42"/>
    <mergeCell ref="A42:F42"/>
    <mergeCell ref="G42:I42"/>
    <mergeCell ref="B41:C41"/>
    <mergeCell ref="D41:F41"/>
    <mergeCell ref="G39:I39"/>
    <mergeCell ref="J39:L40"/>
    <mergeCell ref="M39:S40"/>
    <mergeCell ref="T39:U40"/>
    <mergeCell ref="A40:F40"/>
    <mergeCell ref="G40:I40"/>
    <mergeCell ref="B39:C39"/>
    <mergeCell ref="D39:F39"/>
    <mergeCell ref="G37:I37"/>
    <mergeCell ref="J37:L38"/>
    <mergeCell ref="M37:S38"/>
    <mergeCell ref="T37:U38"/>
    <mergeCell ref="A38:F38"/>
    <mergeCell ref="G38:I38"/>
    <mergeCell ref="B37:C37"/>
    <mergeCell ref="D37:F37"/>
    <mergeCell ref="G35:I35"/>
    <mergeCell ref="J35:L36"/>
    <mergeCell ref="M35:S36"/>
    <mergeCell ref="T35:U36"/>
    <mergeCell ref="A36:F36"/>
    <mergeCell ref="G36:I36"/>
    <mergeCell ref="B35:C35"/>
    <mergeCell ref="D35:F35"/>
    <mergeCell ref="J33:L34"/>
    <mergeCell ref="M33:S34"/>
    <mergeCell ref="T33:U34"/>
    <mergeCell ref="A34:F34"/>
    <mergeCell ref="G34:I34"/>
    <mergeCell ref="B33:C33"/>
    <mergeCell ref="D33:F33"/>
    <mergeCell ref="V11:V14"/>
    <mergeCell ref="T29:U30"/>
    <mergeCell ref="G31:I31"/>
    <mergeCell ref="J31:L32"/>
    <mergeCell ref="M31:S32"/>
    <mergeCell ref="T31:U32"/>
    <mergeCell ref="J29:L30"/>
    <mergeCell ref="G33:I33"/>
    <mergeCell ref="A6:U6"/>
    <mergeCell ref="T27:U28"/>
    <mergeCell ref="J27:L28"/>
    <mergeCell ref="G27:I28"/>
    <mergeCell ref="M27:S28"/>
    <mergeCell ref="A27:F28"/>
    <mergeCell ref="A11:U11"/>
    <mergeCell ref="A32:F32"/>
    <mergeCell ref="G32:I32"/>
    <mergeCell ref="B29:C29"/>
    <mergeCell ref="D29:F29"/>
    <mergeCell ref="A30:F30"/>
    <mergeCell ref="D31:F31"/>
    <mergeCell ref="G29:I29"/>
    <mergeCell ref="G30:I30"/>
    <mergeCell ref="M29:S30"/>
  </mergeCells>
  <phoneticPr fontId="1"/>
  <dataValidations count="1">
    <dataValidation type="list" allowBlank="1" showInputMessage="1" showErrorMessage="1" sqref="T29:U56" xr:uid="{00000000-0002-0000-0100-000000000000}">
      <formula1>"〇,×"</formula1>
    </dataValidation>
  </dataValidations>
  <printOptions horizontalCentered="1" verticalCentered="1"/>
  <pageMargins left="1.1811023622047245" right="0.47244094488188981" top="0.35433070866141736" bottom="0.35433070866141736" header="0.31496062992125984" footer="0.31496062992125984"/>
  <pageSetup paperSize="9" scale="94" orientation="portrait" blackAndWhite="1"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CP69"/>
  <sheetViews>
    <sheetView showRowColHeaders="0" showZeros="0" zoomScaleNormal="100" workbookViewId="0">
      <pane xSplit="9" ySplit="5" topLeftCell="J6" activePane="bottomRight" state="frozen"/>
      <selection pane="topRight" activeCell="J1" sqref="J1"/>
      <selection pane="bottomLeft" activeCell="A6" sqref="A6"/>
      <selection pane="bottomRight" activeCell="L37" sqref="L37:M38"/>
    </sheetView>
  </sheetViews>
  <sheetFormatPr defaultColWidth="9" defaultRowHeight="13.5" x14ac:dyDescent="0.15"/>
  <cols>
    <col min="1" max="8" width="3.125" customWidth="1"/>
    <col min="9" max="9" width="3.125" style="54" customWidth="1"/>
    <col min="10" max="13" width="3.125" customWidth="1"/>
    <col min="14" max="39" width="3.25" customWidth="1"/>
    <col min="40" max="40" width="6" customWidth="1"/>
    <col min="41" max="56" width="3.125" style="9" hidden="1" customWidth="1"/>
    <col min="57" max="57" width="5.125" style="9" hidden="1" customWidth="1"/>
    <col min="58" max="58" width="4.625" customWidth="1"/>
    <col min="59" max="59" width="8.75" style="11" customWidth="1"/>
    <col min="60" max="60" width="4.625" customWidth="1"/>
    <col min="61" max="61" width="9.625" customWidth="1"/>
    <col min="62" max="62" width="4.625" customWidth="1"/>
    <col min="63" max="63" width="9.625" customWidth="1"/>
  </cols>
  <sheetData>
    <row r="1" spans="1:94" ht="24.75" customHeight="1" thickBot="1" x14ac:dyDescent="0.2">
      <c r="A1" t="s">
        <v>52</v>
      </c>
      <c r="C1" s="538" t="str">
        <f>登録!A1&amp;登録!B3&amp;登録!B1</f>
        <v>令和年度</v>
      </c>
      <c r="D1" s="538"/>
      <c r="E1" s="538"/>
      <c r="F1" s="538"/>
      <c r="G1" s="538"/>
      <c r="H1" s="538"/>
      <c r="I1" s="538"/>
      <c r="J1" s="538"/>
      <c r="L1" s="539" t="s">
        <v>417</v>
      </c>
      <c r="M1" s="539"/>
      <c r="N1" s="539"/>
      <c r="O1" s="539"/>
      <c r="P1" s="539"/>
      <c r="Q1" s="539"/>
      <c r="R1" s="539"/>
      <c r="S1" s="539"/>
      <c r="T1" s="539"/>
      <c r="U1" s="539"/>
      <c r="V1" s="540"/>
      <c r="W1" s="540"/>
      <c r="X1" s="8"/>
      <c r="Y1" s="8"/>
      <c r="Z1" s="8"/>
      <c r="AA1" s="8"/>
      <c r="AB1" s="8"/>
      <c r="AC1" s="8"/>
      <c r="AD1" s="8"/>
      <c r="AE1" s="8"/>
      <c r="AF1" s="8"/>
      <c r="AG1" s="8"/>
      <c r="AH1" s="541" t="s">
        <v>407</v>
      </c>
      <c r="AI1" s="542"/>
      <c r="AJ1" s="543"/>
      <c r="AK1" s="544">
        <f>登録!E3</f>
        <v>0</v>
      </c>
      <c r="AL1" s="545"/>
      <c r="AM1" s="546"/>
    </row>
    <row r="2" spans="1:94" ht="13.5" customHeight="1" x14ac:dyDescent="0.15">
      <c r="A2" s="310" t="s">
        <v>11</v>
      </c>
      <c r="B2" s="314"/>
      <c r="C2" s="314"/>
      <c r="D2" s="314"/>
      <c r="E2" s="314"/>
      <c r="F2" s="314"/>
      <c r="G2" s="314"/>
      <c r="H2" s="365"/>
      <c r="I2" s="547" t="s">
        <v>400</v>
      </c>
      <c r="J2" s="550" t="str">
        <f>C1&amp;"作付
予定面積（ｱ）"</f>
        <v>令和年度作付
予定面積（ｱ）</v>
      </c>
      <c r="K2" s="551"/>
      <c r="L2" s="551"/>
      <c r="M2" s="552"/>
      <c r="N2" s="556" t="s">
        <v>406</v>
      </c>
      <c r="O2" s="557"/>
      <c r="P2" s="557"/>
      <c r="Q2" s="557"/>
      <c r="R2" s="557"/>
      <c r="S2" s="557"/>
      <c r="T2" s="557"/>
      <c r="U2" s="557"/>
      <c r="V2" s="557"/>
      <c r="W2" s="557"/>
      <c r="X2" s="557"/>
      <c r="Y2" s="557"/>
      <c r="Z2" s="557"/>
      <c r="AA2" s="557"/>
      <c r="AB2" s="557"/>
      <c r="AC2" s="557"/>
      <c r="AD2" s="557"/>
      <c r="AE2" s="557"/>
      <c r="AF2" s="557"/>
      <c r="AG2" s="557"/>
      <c r="AH2" s="557"/>
      <c r="AI2" s="557"/>
      <c r="AJ2" s="558"/>
      <c r="AK2" s="559"/>
      <c r="AL2" s="560"/>
      <c r="AM2" s="10"/>
      <c r="AN2" s="11"/>
    </row>
    <row r="3" spans="1:94" ht="13.5" customHeight="1" x14ac:dyDescent="0.15">
      <c r="A3" s="366"/>
      <c r="B3" s="316"/>
      <c r="C3" s="316"/>
      <c r="D3" s="316"/>
      <c r="E3" s="316"/>
      <c r="F3" s="316"/>
      <c r="G3" s="316"/>
      <c r="H3" s="367"/>
      <c r="I3" s="548"/>
      <c r="J3" s="553"/>
      <c r="K3" s="554"/>
      <c r="L3" s="554"/>
      <c r="M3" s="555"/>
      <c r="N3" s="526" t="s">
        <v>8</v>
      </c>
      <c r="O3" s="527"/>
      <c r="P3" s="528"/>
      <c r="Q3" s="12" t="s">
        <v>9</v>
      </c>
      <c r="R3" s="91"/>
      <c r="S3" s="13"/>
      <c r="T3" s="13"/>
      <c r="U3" s="13"/>
      <c r="V3" s="13"/>
      <c r="W3" s="13"/>
      <c r="X3" s="13"/>
      <c r="Y3" s="13"/>
      <c r="Z3" s="13"/>
      <c r="AA3" s="13"/>
      <c r="AB3" s="13"/>
      <c r="AC3" s="13"/>
      <c r="AD3" s="13"/>
      <c r="AE3" s="13"/>
      <c r="AF3" s="13"/>
      <c r="AG3" s="13"/>
      <c r="AH3" s="14"/>
      <c r="AI3" s="293" t="s">
        <v>10</v>
      </c>
      <c r="AJ3" s="561"/>
      <c r="AK3" s="562" t="s">
        <v>2</v>
      </c>
      <c r="AL3" s="452"/>
      <c r="AM3" s="563"/>
      <c r="AN3" s="15"/>
    </row>
    <row r="4" spans="1:94" ht="13.5" customHeight="1" x14ac:dyDescent="0.15">
      <c r="A4" s="564" t="s">
        <v>12</v>
      </c>
      <c r="B4" s="565"/>
      <c r="C4" s="565"/>
      <c r="D4" s="565"/>
      <c r="E4" s="207"/>
      <c r="F4" s="207"/>
      <c r="G4" s="207"/>
      <c r="H4" s="207"/>
      <c r="I4" s="548"/>
      <c r="J4" s="568" t="s">
        <v>408</v>
      </c>
      <c r="K4" s="569"/>
      <c r="L4" s="568" t="s">
        <v>409</v>
      </c>
      <c r="M4" s="569"/>
      <c r="N4" s="310" t="s">
        <v>60</v>
      </c>
      <c r="O4" s="306"/>
      <c r="P4" s="307"/>
      <c r="Q4" s="526" t="s">
        <v>439</v>
      </c>
      <c r="R4" s="527"/>
      <c r="S4" s="527"/>
      <c r="T4" s="527"/>
      <c r="U4" s="527"/>
      <c r="V4" s="527"/>
      <c r="W4" s="527"/>
      <c r="X4" s="527"/>
      <c r="Y4" s="527"/>
      <c r="Z4" s="527"/>
      <c r="AA4" s="527"/>
      <c r="AB4" s="527"/>
      <c r="AC4" s="527"/>
      <c r="AD4" s="527"/>
      <c r="AE4" s="527"/>
      <c r="AF4" s="528"/>
      <c r="AG4" s="570" t="s">
        <v>59</v>
      </c>
      <c r="AH4" s="571"/>
      <c r="AI4" s="572" t="s">
        <v>5</v>
      </c>
      <c r="AJ4" s="573"/>
      <c r="AK4" s="574" t="s">
        <v>3</v>
      </c>
      <c r="AL4" s="575"/>
      <c r="AM4" s="576"/>
      <c r="AN4" s="15"/>
      <c r="AO4" s="16" t="s">
        <v>258</v>
      </c>
      <c r="AP4" s="17"/>
      <c r="AQ4" s="17"/>
      <c r="AR4" s="17"/>
      <c r="AS4" s="17"/>
      <c r="AT4" s="17"/>
      <c r="AU4" s="17"/>
      <c r="AV4" s="17"/>
      <c r="AW4" s="17"/>
      <c r="AX4" s="17"/>
      <c r="AY4" s="17"/>
      <c r="AZ4" s="17"/>
      <c r="BA4" s="17"/>
      <c r="BB4" s="17"/>
      <c r="BC4" s="17"/>
      <c r="BD4" s="18"/>
    </row>
    <row r="5" spans="1:94" ht="13.5" customHeight="1" thickBot="1" x14ac:dyDescent="0.2">
      <c r="A5" s="566"/>
      <c r="B5" s="567"/>
      <c r="C5" s="567"/>
      <c r="D5" s="567"/>
      <c r="E5" s="208"/>
      <c r="F5" s="208"/>
      <c r="G5" s="208"/>
      <c r="H5" s="208"/>
      <c r="I5" s="549"/>
      <c r="J5" s="577" t="s">
        <v>4</v>
      </c>
      <c r="K5" s="578"/>
      <c r="L5" s="578"/>
      <c r="M5" s="579"/>
      <c r="N5" s="311"/>
      <c r="O5" s="308"/>
      <c r="P5" s="309"/>
      <c r="Q5" s="526" t="s">
        <v>46</v>
      </c>
      <c r="R5" s="527"/>
      <c r="S5" s="527"/>
      <c r="T5" s="527"/>
      <c r="U5" s="527"/>
      <c r="V5" s="527"/>
      <c r="W5" s="527"/>
      <c r="X5" s="527"/>
      <c r="Y5" s="527"/>
      <c r="Z5" s="528"/>
      <c r="AA5" s="526" t="s">
        <v>45</v>
      </c>
      <c r="AB5" s="527"/>
      <c r="AC5" s="527"/>
      <c r="AD5" s="527"/>
      <c r="AE5" s="527"/>
      <c r="AF5" s="528"/>
      <c r="AG5" s="387"/>
      <c r="AH5" s="389"/>
      <c r="AI5" s="296" t="s">
        <v>6</v>
      </c>
      <c r="AJ5" s="529"/>
      <c r="AK5" s="530" t="s">
        <v>7</v>
      </c>
      <c r="AL5" s="297"/>
      <c r="AM5" s="531"/>
      <c r="AN5" s="206"/>
      <c r="AO5" s="51" t="s">
        <v>46</v>
      </c>
      <c r="AP5" s="52"/>
      <c r="AQ5" s="52"/>
      <c r="AR5" s="52"/>
      <c r="AS5" s="52"/>
      <c r="AT5" s="52"/>
      <c r="AU5" s="52"/>
      <c r="AV5" s="52"/>
      <c r="AW5" s="52"/>
      <c r="AX5" s="52"/>
      <c r="AY5" s="51" t="s">
        <v>45</v>
      </c>
      <c r="AZ5" s="52"/>
      <c r="BA5" s="52"/>
      <c r="BB5" s="52"/>
      <c r="BC5" s="52"/>
      <c r="BD5" s="53"/>
      <c r="BE5" s="19" t="s">
        <v>259</v>
      </c>
    </row>
    <row r="6" spans="1:94" ht="19.5" customHeight="1" thickBot="1" x14ac:dyDescent="0.2">
      <c r="A6" s="497" t="s">
        <v>0</v>
      </c>
      <c r="B6" s="20" t="str">
        <f>VLOOKUP(I6,作業機番号!K:O,4,FALSE)</f>
        <v>牽引式ﾛｰﾙﾍﾞｰﾗ</v>
      </c>
      <c r="C6" s="84"/>
      <c r="D6" s="21"/>
      <c r="E6" s="21"/>
      <c r="F6" s="21"/>
      <c r="G6" s="21"/>
      <c r="H6" s="22"/>
      <c r="I6" s="184">
        <v>1</v>
      </c>
      <c r="J6" s="477"/>
      <c r="K6" s="478"/>
      <c r="L6" s="479"/>
      <c r="M6" s="480"/>
      <c r="N6" s="481">
        <f>VLOOKUP(I6,作業機番号!$K:$M,3,FALSE)</f>
        <v>20.3</v>
      </c>
      <c r="O6" s="482"/>
      <c r="P6" s="483"/>
      <c r="Q6" s="135"/>
      <c r="R6" s="136"/>
      <c r="S6" s="136"/>
      <c r="T6" s="136"/>
      <c r="U6" s="136"/>
      <c r="V6" s="136"/>
      <c r="W6" s="136"/>
      <c r="X6" s="136"/>
      <c r="Y6" s="136"/>
      <c r="Z6" s="137"/>
      <c r="AA6" s="212"/>
      <c r="AB6" s="213"/>
      <c r="AC6" s="213"/>
      <c r="AD6" s="213"/>
      <c r="AE6" s="213"/>
      <c r="AF6" s="214"/>
      <c r="AG6" s="454">
        <f t="shared" ref="AG6:AG21" si="0">BE6</f>
        <v>0</v>
      </c>
      <c r="AH6" s="455"/>
      <c r="AI6" s="454" t="str">
        <f t="shared" ref="AI6:AI35" si="1">IF(J6="","",N6+AG6)</f>
        <v/>
      </c>
      <c r="AJ6" s="456"/>
      <c r="AK6" s="499" t="str">
        <f>IF(J6="","",ROUNDDOWN(J6*AI6,0))</f>
        <v/>
      </c>
      <c r="AL6" s="500"/>
      <c r="AM6" s="501"/>
      <c r="AN6" s="23"/>
      <c r="AO6" s="24">
        <f>IF(Q6="",0,VLOOKUP(Q6,作業機番号!$A:$I,9,FALSE))</f>
        <v>0</v>
      </c>
      <c r="AP6" s="25">
        <f>IF(R6="",0,VLOOKUP(R6,作業機番号!$A:$I,9,FALSE))</f>
        <v>0</v>
      </c>
      <c r="AQ6" s="25">
        <f>IF(S6="",0,VLOOKUP(S6,作業機番号!$A:$I,9,FALSE))</f>
        <v>0</v>
      </c>
      <c r="AR6" s="25">
        <f>IF(T6="",0,VLOOKUP(T6,作業機番号!$A:$I,9,FALSE))</f>
        <v>0</v>
      </c>
      <c r="AS6" s="25">
        <f>IF(U6="",0,VLOOKUP(U6,作業機番号!$A:$I,9,FALSE))</f>
        <v>0</v>
      </c>
      <c r="AT6" s="25">
        <f>IF(V6="",0,VLOOKUP(V6,作業機番号!$A:$I,9,FALSE))</f>
        <v>0</v>
      </c>
      <c r="AU6" s="25">
        <f>IF(W6="",0,VLOOKUP(W6,作業機番号!$A:$I,9,FALSE))</f>
        <v>0</v>
      </c>
      <c r="AV6" s="25">
        <f>IF(X6="",0,VLOOKUP(X6,作業機番号!$A:$I,9,FALSE))</f>
        <v>0</v>
      </c>
      <c r="AW6" s="25">
        <f>IF(Y6="",0,VLOOKUP(Y6,作業機番号!$A:$I,9,FALSE))</f>
        <v>0</v>
      </c>
      <c r="AX6" s="50">
        <f>IF(Z6="",0,VLOOKUP(Z6,作業機番号!$A:$I,9,FALSE))</f>
        <v>0</v>
      </c>
      <c r="AY6" s="24">
        <f>IF(AA6="",0,VLOOKUP(AA6,作業機番号!$A:$I,9,FALSE))</f>
        <v>0</v>
      </c>
      <c r="AZ6" s="25">
        <f>IF(AB6="",0,VLOOKUP(AB6,作業機番号!$A:$I,9,FALSE))</f>
        <v>0</v>
      </c>
      <c r="BA6" s="25">
        <f>IF(AC6="",0,VLOOKUP(AC6,作業機番号!$A:$I,9,FALSE))</f>
        <v>0</v>
      </c>
      <c r="BB6" s="25">
        <f>IF(AD6="",0,VLOOKUP(AD6,作業機番号!$A:$I,9,FALSE))</f>
        <v>0</v>
      </c>
      <c r="BC6" s="25">
        <f>IF(AE6="",0,VLOOKUP(AE6,作業機番号!$A:$I,9,FALSE))</f>
        <v>0</v>
      </c>
      <c r="BD6" s="50">
        <f>IF(AF6="",0,VLOOKUP(AF6,作業機番号!$A:$I,9,FALSE))</f>
        <v>0</v>
      </c>
      <c r="BE6" s="190">
        <f t="shared" ref="BE6:BE36" si="2">AO6+AP6+AQ6+AR6+AS6+AT6+AU6+AV6+AW6+AX6-AY6-AZ6-BA6-BB6-BC6-BD6</f>
        <v>0</v>
      </c>
      <c r="BF6" s="532" t="s">
        <v>422</v>
      </c>
      <c r="BG6" s="533"/>
      <c r="BH6" s="533"/>
      <c r="BI6" s="533"/>
      <c r="BJ6" s="534"/>
      <c r="BK6" s="191" t="s">
        <v>433</v>
      </c>
      <c r="BL6" s="169"/>
      <c r="BM6" s="169"/>
      <c r="BN6" s="169"/>
      <c r="BO6" s="169"/>
      <c r="CO6" s="9"/>
      <c r="CP6" s="9"/>
    </row>
    <row r="7" spans="1:94" ht="19.5" customHeight="1" x14ac:dyDescent="0.15">
      <c r="A7" s="498"/>
      <c r="B7" s="83" t="str">
        <f>VLOOKUP(I7,作業機番号!K:O,4,FALSE)</f>
        <v>自走式ﾛｰﾙﾍﾞｰﾗ</v>
      </c>
      <c r="C7" s="85"/>
      <c r="D7" s="28"/>
      <c r="E7" s="28"/>
      <c r="F7" s="28"/>
      <c r="G7" s="28"/>
      <c r="H7" s="29"/>
      <c r="I7" s="185">
        <v>2</v>
      </c>
      <c r="J7" s="502"/>
      <c r="K7" s="503"/>
      <c r="L7" s="504"/>
      <c r="M7" s="505"/>
      <c r="N7" s="506">
        <f>VLOOKUP(I7,作業機番号!$K:$M,3,FALSE)</f>
        <v>19.899999999999999</v>
      </c>
      <c r="O7" s="507"/>
      <c r="P7" s="508"/>
      <c r="Q7" s="138"/>
      <c r="R7" s="139"/>
      <c r="S7" s="139"/>
      <c r="T7" s="139"/>
      <c r="U7" s="139"/>
      <c r="V7" s="139"/>
      <c r="W7" s="139"/>
      <c r="X7" s="139"/>
      <c r="Y7" s="139"/>
      <c r="Z7" s="140"/>
      <c r="AA7" s="215"/>
      <c r="AB7" s="216"/>
      <c r="AC7" s="216"/>
      <c r="AD7" s="216"/>
      <c r="AE7" s="216"/>
      <c r="AF7" s="217"/>
      <c r="AG7" s="514">
        <f t="shared" si="0"/>
        <v>0</v>
      </c>
      <c r="AH7" s="515"/>
      <c r="AI7" s="514" t="str">
        <f t="shared" si="1"/>
        <v/>
      </c>
      <c r="AJ7" s="516"/>
      <c r="AK7" s="510" t="str">
        <f>IF(J7="","",ROUNDDOWN(J7*AI7,0))</f>
        <v/>
      </c>
      <c r="AL7" s="511"/>
      <c r="AM7" s="512"/>
      <c r="AN7" s="23"/>
      <c r="AO7" s="24">
        <f>IF(Q7="",0,VLOOKUP(Q7,作業機番号!$A:$I,9,FALSE))</f>
        <v>0</v>
      </c>
      <c r="AP7" s="25">
        <f>IF(R7="",0,VLOOKUP(R7,作業機番号!$A:$I,9,FALSE))</f>
        <v>0</v>
      </c>
      <c r="AQ7" s="25">
        <f>IF(S7="",0,VLOOKUP(S7,作業機番号!$A:$I,9,FALSE))</f>
        <v>0</v>
      </c>
      <c r="AR7" s="25">
        <f>IF(T7="",0,VLOOKUP(T7,作業機番号!$A:$I,9,FALSE))</f>
        <v>0</v>
      </c>
      <c r="AS7" s="25">
        <f>IF(U7="",0,VLOOKUP(U7,作業機番号!$A:$I,9,FALSE))</f>
        <v>0</v>
      </c>
      <c r="AT7" s="25">
        <f>IF(V7="",0,VLOOKUP(V7,作業機番号!$A:$I,9,FALSE))</f>
        <v>0</v>
      </c>
      <c r="AU7" s="25">
        <f>IF(W7="",0,VLOOKUP(W7,作業機番号!$A:$I,9,FALSE))</f>
        <v>0</v>
      </c>
      <c r="AV7" s="25">
        <f>IF(X7="",0,VLOOKUP(X7,作業機番号!$A:$I,9,FALSE))</f>
        <v>0</v>
      </c>
      <c r="AW7" s="25">
        <f>IF(Y7="",0,VLOOKUP(Y7,作業機番号!$A:$I,9,FALSE))</f>
        <v>0</v>
      </c>
      <c r="AX7" s="50">
        <f>IF(Z7="",0,VLOOKUP(Z7,作業機番号!$A:$I,9,FALSE))</f>
        <v>0</v>
      </c>
      <c r="AY7" s="24">
        <f>IF(AA7="",0,VLOOKUP(AA7,作業機番号!$A:$I,9,FALSE))</f>
        <v>0</v>
      </c>
      <c r="AZ7" s="25">
        <f>IF(AB7="",0,VLOOKUP(AB7,作業機番号!$A:$I,9,FALSE))</f>
        <v>0</v>
      </c>
      <c r="BA7" s="25">
        <f>IF(AC7="",0,VLOOKUP(AC7,作業機番号!$A:$I,9,FALSE))</f>
        <v>0</v>
      </c>
      <c r="BB7" s="25">
        <f>IF(AD7="",0,VLOOKUP(AD7,作業機番号!$A:$I,9,FALSE))</f>
        <v>0</v>
      </c>
      <c r="BC7" s="25">
        <f>IF(AE7="",0,VLOOKUP(AE7,作業機番号!$A:$I,9,FALSE))</f>
        <v>0</v>
      </c>
      <c r="BD7" s="50">
        <f>IF(AF7="",0,VLOOKUP(AF7,作業機番号!$A:$I,9,FALSE))</f>
        <v>0</v>
      </c>
      <c r="BE7" s="26">
        <f t="shared" si="2"/>
        <v>0</v>
      </c>
      <c r="BF7" s="170" t="s">
        <v>414</v>
      </c>
      <c r="BG7" s="170"/>
      <c r="CO7" s="9"/>
      <c r="CP7" s="9"/>
    </row>
    <row r="8" spans="1:94" ht="19.5" customHeight="1" x14ac:dyDescent="0.15">
      <c r="A8" s="497" t="s">
        <v>1</v>
      </c>
      <c r="B8" s="20" t="str">
        <f>VLOOKUP(I8,作業機番号!K:O,4,FALSE)</f>
        <v>春まき小麦</v>
      </c>
      <c r="C8" s="84"/>
      <c r="D8" s="21"/>
      <c r="E8" s="21"/>
      <c r="F8" s="21"/>
      <c r="G8" s="21"/>
      <c r="H8" s="22"/>
      <c r="I8" s="184">
        <v>3</v>
      </c>
      <c r="J8" s="477"/>
      <c r="K8" s="478"/>
      <c r="L8" s="479"/>
      <c r="M8" s="480"/>
      <c r="N8" s="481">
        <f>VLOOKUP(I8,作業機番号!$K:$M,3,FALSE)</f>
        <v>12.1</v>
      </c>
      <c r="O8" s="482"/>
      <c r="P8" s="483"/>
      <c r="Q8" s="135"/>
      <c r="R8" s="136"/>
      <c r="S8" s="136"/>
      <c r="T8" s="136"/>
      <c r="U8" s="136"/>
      <c r="V8" s="136"/>
      <c r="W8" s="136"/>
      <c r="X8" s="136"/>
      <c r="Y8" s="136"/>
      <c r="Z8" s="137"/>
      <c r="AA8" s="212"/>
      <c r="AB8" s="213"/>
      <c r="AC8" s="213"/>
      <c r="AD8" s="213"/>
      <c r="AE8" s="213"/>
      <c r="AF8" s="214"/>
      <c r="AG8" s="454">
        <f t="shared" si="0"/>
        <v>0</v>
      </c>
      <c r="AH8" s="455"/>
      <c r="AI8" s="454" t="str">
        <f t="shared" si="1"/>
        <v/>
      </c>
      <c r="AJ8" s="456"/>
      <c r="AK8" s="499" t="str">
        <f>IF(J8="","",ROUNDDOWN(J8*AI8,0))</f>
        <v/>
      </c>
      <c r="AL8" s="500"/>
      <c r="AM8" s="501"/>
      <c r="AN8" s="23"/>
      <c r="AO8" s="24">
        <f>IF(Q8="",0,VLOOKUP(Q8,作業機番号!$A:$I,9,FALSE))</f>
        <v>0</v>
      </c>
      <c r="AP8" s="25">
        <f>IF(R8="",0,VLOOKUP(R8,作業機番号!$A:$I,9,FALSE))</f>
        <v>0</v>
      </c>
      <c r="AQ8" s="25">
        <f>IF(S8="",0,VLOOKUP(S8,作業機番号!$A:$I,9,FALSE))</f>
        <v>0</v>
      </c>
      <c r="AR8" s="25">
        <f>IF(T8="",0,VLOOKUP(T8,作業機番号!$A:$I,9,FALSE))</f>
        <v>0</v>
      </c>
      <c r="AS8" s="25">
        <f>IF(U8="",0,VLOOKUP(U8,作業機番号!$A:$I,9,FALSE))</f>
        <v>0</v>
      </c>
      <c r="AT8" s="25">
        <f>IF(V8="",0,VLOOKUP(V8,作業機番号!$A:$I,9,FALSE))</f>
        <v>0</v>
      </c>
      <c r="AU8" s="25">
        <f>IF(W8="",0,VLOOKUP(W8,作業機番号!$A:$I,9,FALSE))</f>
        <v>0</v>
      </c>
      <c r="AV8" s="25">
        <f>IF(X8="",0,VLOOKUP(X8,作業機番号!$A:$I,9,FALSE))</f>
        <v>0</v>
      </c>
      <c r="AW8" s="25">
        <f>IF(Y8="",0,VLOOKUP(Y8,作業機番号!$A:$I,9,FALSE))</f>
        <v>0</v>
      </c>
      <c r="AX8" s="50">
        <f>IF(Z8="",0,VLOOKUP(Z8,作業機番号!$A:$I,9,FALSE))</f>
        <v>0</v>
      </c>
      <c r="AY8" s="24">
        <f>IF(AA8="",0,VLOOKUP(AA8,作業機番号!$A:$I,9,FALSE))</f>
        <v>0</v>
      </c>
      <c r="AZ8" s="25">
        <f>IF(AB8="",0,VLOOKUP(AB8,作業機番号!$A:$I,9,FALSE))</f>
        <v>0</v>
      </c>
      <c r="BA8" s="25">
        <f>IF(AC8="",0,VLOOKUP(AC8,作業機番号!$A:$I,9,FALSE))</f>
        <v>0</v>
      </c>
      <c r="BB8" s="25">
        <f>IF(AD8="",0,VLOOKUP(AD8,作業機番号!$A:$I,9,FALSE))</f>
        <v>0</v>
      </c>
      <c r="BC8" s="25">
        <f>IF(AE8="",0,VLOOKUP(AE8,作業機番号!$A:$I,9,FALSE))</f>
        <v>0</v>
      </c>
      <c r="BD8" s="50">
        <f>IF(AF8="",0,VLOOKUP(AF8,作業機番号!$A:$I,9,FALSE))</f>
        <v>0</v>
      </c>
      <c r="BE8" s="26">
        <f t="shared" si="2"/>
        <v>0</v>
      </c>
      <c r="BF8" s="209" t="s">
        <v>357</v>
      </c>
      <c r="BG8" s="170" t="s">
        <v>440</v>
      </c>
      <c r="CO8" s="9"/>
      <c r="CP8" s="9"/>
    </row>
    <row r="9" spans="1:94" ht="19.5" customHeight="1" thickBot="1" x14ac:dyDescent="0.2">
      <c r="A9" s="513"/>
      <c r="B9" s="30" t="str">
        <f>VLOOKUP(I9,作業機番号!K:O,4,FALSE)</f>
        <v>収穫（昨年秋蒔麦）</v>
      </c>
      <c r="C9" s="86"/>
      <c r="D9" s="31"/>
      <c r="E9" s="31"/>
      <c r="F9" s="31"/>
      <c r="G9" s="31"/>
      <c r="H9" s="32"/>
      <c r="I9" s="186">
        <v>4</v>
      </c>
      <c r="J9" s="469"/>
      <c r="K9" s="470"/>
      <c r="L9" s="519"/>
      <c r="M9" s="520"/>
      <c r="N9" s="461">
        <f>VLOOKUP(I9,作業機番号!$K:$M,3,FALSE)</f>
        <v>8.6999999999999993</v>
      </c>
      <c r="O9" s="462"/>
      <c r="P9" s="463"/>
      <c r="Q9" s="141"/>
      <c r="R9" s="142"/>
      <c r="S9" s="142"/>
      <c r="T9" s="142"/>
      <c r="U9" s="142"/>
      <c r="V9" s="142"/>
      <c r="W9" s="142"/>
      <c r="X9" s="142"/>
      <c r="Y9" s="142"/>
      <c r="Z9" s="143"/>
      <c r="AA9" s="218"/>
      <c r="AB9" s="219"/>
      <c r="AC9" s="219"/>
      <c r="AD9" s="219"/>
      <c r="AE9" s="219"/>
      <c r="AF9" s="220"/>
      <c r="AG9" s="464">
        <f t="shared" si="0"/>
        <v>0</v>
      </c>
      <c r="AH9" s="465"/>
      <c r="AI9" s="464" t="str">
        <f t="shared" si="1"/>
        <v/>
      </c>
      <c r="AJ9" s="473"/>
      <c r="AK9" s="474" t="str">
        <f>IF(J9="","",ROUNDDOWN(J9*AI9,0))</f>
        <v/>
      </c>
      <c r="AL9" s="475"/>
      <c r="AM9" s="476"/>
      <c r="AN9" s="23"/>
      <c r="AO9" s="24">
        <f>IF(Q9="",0,VLOOKUP(Q9,作業機番号!$A:$I,9,FALSE))</f>
        <v>0</v>
      </c>
      <c r="AP9" s="25">
        <f>IF(R9="",0,VLOOKUP(R9,作業機番号!$A:$I,9,FALSE))</f>
        <v>0</v>
      </c>
      <c r="AQ9" s="25">
        <f>IF(S9="",0,VLOOKUP(S9,作業機番号!$A:$I,9,FALSE))</f>
        <v>0</v>
      </c>
      <c r="AR9" s="25">
        <f>IF(T9="",0,VLOOKUP(T9,作業機番号!$A:$I,9,FALSE))</f>
        <v>0</v>
      </c>
      <c r="AS9" s="25">
        <f>IF(U9="",0,VLOOKUP(U9,作業機番号!$A:$I,9,FALSE))</f>
        <v>0</v>
      </c>
      <c r="AT9" s="25">
        <f>IF(V9="",0,VLOOKUP(V9,作業機番号!$A:$I,9,FALSE))</f>
        <v>0</v>
      </c>
      <c r="AU9" s="25">
        <f>IF(W9="",0,VLOOKUP(W9,作業機番号!$A:$I,9,FALSE))</f>
        <v>0</v>
      </c>
      <c r="AV9" s="25">
        <f>IF(X9="",0,VLOOKUP(X9,作業機番号!$A:$I,9,FALSE))</f>
        <v>0</v>
      </c>
      <c r="AW9" s="25">
        <f>IF(Y9="",0,VLOOKUP(Y9,作業機番号!$A:$I,9,FALSE))</f>
        <v>0</v>
      </c>
      <c r="AX9" s="50">
        <f>IF(Z9="",0,VLOOKUP(Z9,作業機番号!$A:$I,9,FALSE))</f>
        <v>0</v>
      </c>
      <c r="AY9" s="24">
        <f>IF(AA9="",0,VLOOKUP(AA9,作業機番号!$A:$I,9,FALSE))</f>
        <v>0</v>
      </c>
      <c r="AZ9" s="25">
        <f>IF(AB9="",0,VLOOKUP(AB9,作業機番号!$A:$I,9,FALSE))</f>
        <v>0</v>
      </c>
      <c r="BA9" s="25">
        <f>IF(AC9="",0,VLOOKUP(AC9,作業機番号!$A:$I,9,FALSE))</f>
        <v>0</v>
      </c>
      <c r="BB9" s="25">
        <f>IF(AD9="",0,VLOOKUP(AD9,作業機番号!$A:$I,9,FALSE))</f>
        <v>0</v>
      </c>
      <c r="BC9" s="25">
        <f>IF(AE9="",0,VLOOKUP(AE9,作業機番号!$A:$I,9,FALSE))</f>
        <v>0</v>
      </c>
      <c r="BD9" s="50">
        <f>IF(AF9="",0,VLOOKUP(AF9,作業機番号!$A:$I,9,FALSE))</f>
        <v>0</v>
      </c>
      <c r="BE9" s="26">
        <f t="shared" si="2"/>
        <v>0</v>
      </c>
      <c r="BG9" s="170" t="s">
        <v>428</v>
      </c>
      <c r="CO9" s="9"/>
      <c r="CP9" s="9"/>
    </row>
    <row r="10" spans="1:94" ht="19.5" customHeight="1" thickBot="1" x14ac:dyDescent="0.2">
      <c r="A10" s="513"/>
      <c r="B10" s="30" t="str">
        <f>VLOOKUP(I10,作業機番号!K:O,4,FALSE)</f>
        <v>蒔付（今年秋蒔麦）</v>
      </c>
      <c r="C10" s="86"/>
      <c r="D10" s="31"/>
      <c r="E10" s="31"/>
      <c r="F10" s="31"/>
      <c r="G10" s="31"/>
      <c r="H10" s="32"/>
      <c r="I10" s="186">
        <v>5</v>
      </c>
      <c r="J10" s="521"/>
      <c r="K10" s="522"/>
      <c r="L10" s="523"/>
      <c r="M10" s="524"/>
      <c r="N10" s="525">
        <f>VLOOKUP(I10,作業機番号!$K:$M,3,FALSE)</f>
        <v>15.8</v>
      </c>
      <c r="O10" s="462"/>
      <c r="P10" s="463"/>
      <c r="Q10" s="141"/>
      <c r="R10" s="142"/>
      <c r="S10" s="142"/>
      <c r="T10" s="142"/>
      <c r="U10" s="142"/>
      <c r="V10" s="142"/>
      <c r="W10" s="142"/>
      <c r="X10" s="142"/>
      <c r="Y10" s="142"/>
      <c r="Z10" s="143"/>
      <c r="AA10" s="218"/>
      <c r="AB10" s="219"/>
      <c r="AC10" s="219"/>
      <c r="AD10" s="219"/>
      <c r="AE10" s="219"/>
      <c r="AF10" s="220"/>
      <c r="AG10" s="464">
        <f t="shared" si="0"/>
        <v>0</v>
      </c>
      <c r="AH10" s="465"/>
      <c r="AI10" s="464" t="str">
        <f>IF(L10="","",N10+AG10)</f>
        <v/>
      </c>
      <c r="AJ10" s="473"/>
      <c r="AK10" s="474" t="str">
        <f>IF(L10="","",ROUNDDOWN(L10*AI10,0))</f>
        <v/>
      </c>
      <c r="AL10" s="475"/>
      <c r="AM10" s="476"/>
      <c r="AN10" s="23"/>
      <c r="AO10" s="24">
        <f>IF(Q10="",0,VLOOKUP(Q10,作業機番号!$A:$I,9,FALSE))</f>
        <v>0</v>
      </c>
      <c r="AP10" s="25">
        <f>IF(R10="",0,VLOOKUP(R10,作業機番号!$A:$I,9,FALSE))</f>
        <v>0</v>
      </c>
      <c r="AQ10" s="25">
        <f>IF(S10="",0,VLOOKUP(S10,作業機番号!$A:$I,9,FALSE))</f>
        <v>0</v>
      </c>
      <c r="AR10" s="25">
        <f>IF(T10="",0,VLOOKUP(T10,作業機番号!$A:$I,9,FALSE))</f>
        <v>0</v>
      </c>
      <c r="AS10" s="25">
        <f>IF(U10="",0,VLOOKUP(U10,作業機番号!$A:$I,9,FALSE))</f>
        <v>0</v>
      </c>
      <c r="AT10" s="25">
        <f>IF(V10="",0,VLOOKUP(V10,作業機番号!$A:$I,9,FALSE))</f>
        <v>0</v>
      </c>
      <c r="AU10" s="25">
        <f>IF(W10="",0,VLOOKUP(W10,作業機番号!$A:$I,9,FALSE))</f>
        <v>0</v>
      </c>
      <c r="AV10" s="25">
        <f>IF(X10="",0,VLOOKUP(X10,作業機番号!$A:$I,9,FALSE))</f>
        <v>0</v>
      </c>
      <c r="AW10" s="25">
        <f>IF(Y10="",0,VLOOKUP(Y10,作業機番号!$A:$I,9,FALSE))</f>
        <v>0</v>
      </c>
      <c r="AX10" s="50">
        <f>IF(Z10="",0,VLOOKUP(Z10,作業機番号!$A:$I,9,FALSE))</f>
        <v>0</v>
      </c>
      <c r="AY10" s="24">
        <f>IF(AA10="",0,VLOOKUP(AA10,作業機番号!$A:$I,9,FALSE))</f>
        <v>0</v>
      </c>
      <c r="AZ10" s="25">
        <f>IF(AB10="",0,VLOOKUP(AB10,作業機番号!$A:$I,9,FALSE))</f>
        <v>0</v>
      </c>
      <c r="BA10" s="25">
        <f>IF(AC10="",0,VLOOKUP(AC10,作業機番号!$A:$I,9,FALSE))</f>
        <v>0</v>
      </c>
      <c r="BB10" s="25">
        <f>IF(AD10="",0,VLOOKUP(AD10,作業機番号!$A:$I,9,FALSE))</f>
        <v>0</v>
      </c>
      <c r="BC10" s="25">
        <f>IF(AE10="",0,VLOOKUP(AE10,作業機番号!$A:$I,9,FALSE))</f>
        <v>0</v>
      </c>
      <c r="BD10" s="50">
        <f>IF(AF10="",0,VLOOKUP(AF10,作業機番号!$A:$I,9,FALSE))</f>
        <v>0</v>
      </c>
      <c r="BE10" s="26">
        <f t="shared" si="2"/>
        <v>0</v>
      </c>
      <c r="BG10" s="210" t="s">
        <v>423</v>
      </c>
      <c r="CO10" s="9"/>
      <c r="CP10" s="9"/>
    </row>
    <row r="11" spans="1:94" ht="19.5" customHeight="1" x14ac:dyDescent="0.15">
      <c r="A11" s="498"/>
      <c r="B11" s="27" t="str">
        <f>VLOOKUP(I11,作業機番号!K:O,4,FALSE)</f>
        <v>大麦</v>
      </c>
      <c r="C11" s="87"/>
      <c r="D11" s="28"/>
      <c r="E11" s="28"/>
      <c r="F11" s="28"/>
      <c r="G11" s="28"/>
      <c r="H11" s="29"/>
      <c r="I11" s="185">
        <v>6</v>
      </c>
      <c r="J11" s="502"/>
      <c r="K11" s="503"/>
      <c r="L11" s="517"/>
      <c r="M11" s="518"/>
      <c r="N11" s="506">
        <f>VLOOKUP(I11,作業機番号!$K:$M,3,FALSE)</f>
        <v>13.1</v>
      </c>
      <c r="O11" s="507"/>
      <c r="P11" s="508"/>
      <c r="Q11" s="138"/>
      <c r="R11" s="139"/>
      <c r="S11" s="139"/>
      <c r="T11" s="144"/>
      <c r="U11" s="144"/>
      <c r="V11" s="144"/>
      <c r="W11" s="144"/>
      <c r="X11" s="144"/>
      <c r="Y11" s="144"/>
      <c r="Z11" s="145"/>
      <c r="AA11" s="221"/>
      <c r="AB11" s="222"/>
      <c r="AC11" s="222"/>
      <c r="AD11" s="222"/>
      <c r="AE11" s="222"/>
      <c r="AF11" s="223"/>
      <c r="AG11" s="484">
        <f t="shared" si="0"/>
        <v>0</v>
      </c>
      <c r="AH11" s="509"/>
      <c r="AI11" s="484" t="str">
        <f t="shared" si="1"/>
        <v/>
      </c>
      <c r="AJ11" s="485"/>
      <c r="AK11" s="510" t="str">
        <f t="shared" ref="AK11:AK35" si="3">IF(J11="","",ROUNDDOWN(J11*AI11,0))</f>
        <v/>
      </c>
      <c r="AL11" s="511"/>
      <c r="AM11" s="512"/>
      <c r="AN11" s="23"/>
      <c r="AO11" s="24">
        <f>IF(Q11="",0,VLOOKUP(Q11,作業機番号!$A:$I,9,FALSE))</f>
        <v>0</v>
      </c>
      <c r="AP11" s="25">
        <f>IF(R11="",0,VLOOKUP(R11,作業機番号!$A:$I,9,FALSE))</f>
        <v>0</v>
      </c>
      <c r="AQ11" s="25">
        <f>IF(S11="",0,VLOOKUP(S11,作業機番号!$A:$I,9,FALSE))</f>
        <v>0</v>
      </c>
      <c r="AR11" s="25">
        <f>IF(T11="",0,VLOOKUP(T11,作業機番号!$A:$I,9,FALSE))</f>
        <v>0</v>
      </c>
      <c r="AS11" s="25">
        <f>IF(U11="",0,VLOOKUP(U11,作業機番号!$A:$I,9,FALSE))</f>
        <v>0</v>
      </c>
      <c r="AT11" s="25">
        <f>IF(V11="",0,VLOOKUP(V11,作業機番号!$A:$I,9,FALSE))</f>
        <v>0</v>
      </c>
      <c r="AU11" s="25">
        <f>IF(W11="",0,VLOOKUP(W11,作業機番号!$A:$I,9,FALSE))</f>
        <v>0</v>
      </c>
      <c r="AV11" s="25">
        <f>IF(X11="",0,VLOOKUP(X11,作業機番号!$A:$I,9,FALSE))</f>
        <v>0</v>
      </c>
      <c r="AW11" s="25">
        <f>IF(Y11="",0,VLOOKUP(Y11,作業機番号!$A:$I,9,FALSE))</f>
        <v>0</v>
      </c>
      <c r="AX11" s="50">
        <f>IF(Z11="",0,VLOOKUP(Z11,作業機番号!$A:$I,9,FALSE))</f>
        <v>0</v>
      </c>
      <c r="AY11" s="24">
        <f>IF(AA11="",0,VLOOKUP(AA11,作業機番号!$A:$I,9,FALSE))</f>
        <v>0</v>
      </c>
      <c r="AZ11" s="25">
        <f>IF(AB11="",0,VLOOKUP(AB11,作業機番号!$A:$I,9,FALSE))</f>
        <v>0</v>
      </c>
      <c r="BA11" s="25">
        <f>IF(AC11="",0,VLOOKUP(AC11,作業機番号!$A:$I,9,FALSE))</f>
        <v>0</v>
      </c>
      <c r="BB11" s="25">
        <f>IF(AD11="",0,VLOOKUP(AD11,作業機番号!$A:$I,9,FALSE))</f>
        <v>0</v>
      </c>
      <c r="BC11" s="25">
        <f>IF(AE11="",0,VLOOKUP(AE11,作業機番号!$A:$I,9,FALSE))</f>
        <v>0</v>
      </c>
      <c r="BD11" s="50">
        <f>IF(AF11="",0,VLOOKUP(AF11,作業機番号!$A:$I,9,FALSE))</f>
        <v>0</v>
      </c>
      <c r="BE11" s="26">
        <f t="shared" si="2"/>
        <v>0</v>
      </c>
      <c r="BF11" s="209"/>
      <c r="BG11" s="170"/>
      <c r="CO11" s="9"/>
      <c r="CP11" s="9"/>
    </row>
    <row r="12" spans="1:94" ht="19.5" customHeight="1" x14ac:dyDescent="0.15">
      <c r="A12" s="497" t="s">
        <v>43</v>
      </c>
      <c r="B12" s="82" t="str">
        <f>VLOOKUP(I12,作業機番号!K:O,4,FALSE)</f>
        <v>ﾎﾟﾃﾄﾊｰﾍﾞｽﾀｰ</v>
      </c>
      <c r="C12" s="88"/>
      <c r="D12" s="21"/>
      <c r="E12" s="21"/>
      <c r="F12" s="21"/>
      <c r="G12" s="21"/>
      <c r="H12" s="22"/>
      <c r="I12" s="184">
        <v>7</v>
      </c>
      <c r="J12" s="477"/>
      <c r="K12" s="478"/>
      <c r="L12" s="479"/>
      <c r="M12" s="480"/>
      <c r="N12" s="481">
        <f>VLOOKUP(I12,作業機番号!$K:$M,3,FALSE)</f>
        <v>18.8</v>
      </c>
      <c r="O12" s="482"/>
      <c r="P12" s="483"/>
      <c r="Q12" s="135"/>
      <c r="R12" s="136"/>
      <c r="S12" s="136"/>
      <c r="T12" s="136"/>
      <c r="U12" s="136"/>
      <c r="V12" s="136"/>
      <c r="W12" s="136"/>
      <c r="X12" s="136"/>
      <c r="Y12" s="136"/>
      <c r="Z12" s="137"/>
      <c r="AA12" s="212"/>
      <c r="AB12" s="213"/>
      <c r="AC12" s="213"/>
      <c r="AD12" s="213"/>
      <c r="AE12" s="213"/>
      <c r="AF12" s="214"/>
      <c r="AG12" s="494">
        <f t="shared" si="0"/>
        <v>0</v>
      </c>
      <c r="AH12" s="495"/>
      <c r="AI12" s="494" t="str">
        <f t="shared" si="1"/>
        <v/>
      </c>
      <c r="AJ12" s="496"/>
      <c r="AK12" s="499" t="str">
        <f t="shared" si="3"/>
        <v/>
      </c>
      <c r="AL12" s="500"/>
      <c r="AM12" s="501"/>
      <c r="AN12" s="23"/>
      <c r="AO12" s="24">
        <f>IF(Q12="",0,VLOOKUP(Q12,作業機番号!$A:$I,9,FALSE))</f>
        <v>0</v>
      </c>
      <c r="AP12" s="25">
        <f>IF(R12="",0,VLOOKUP(R12,作業機番号!$A:$I,9,FALSE))</f>
        <v>0</v>
      </c>
      <c r="AQ12" s="25">
        <f>IF(S12="",0,VLOOKUP(S12,作業機番号!$A:$I,9,FALSE))</f>
        <v>0</v>
      </c>
      <c r="AR12" s="25">
        <f>IF(T12="",0,VLOOKUP(T12,作業機番号!$A:$I,9,FALSE))</f>
        <v>0</v>
      </c>
      <c r="AS12" s="25">
        <f>IF(U12="",0,VLOOKUP(U12,作業機番号!$A:$I,9,FALSE))</f>
        <v>0</v>
      </c>
      <c r="AT12" s="25">
        <f>IF(V12="",0,VLOOKUP(V12,作業機番号!$A:$I,9,FALSE))</f>
        <v>0</v>
      </c>
      <c r="AU12" s="25">
        <f>IF(W12="",0,VLOOKUP(W12,作業機番号!$A:$I,9,FALSE))</f>
        <v>0</v>
      </c>
      <c r="AV12" s="25">
        <f>IF(X12="",0,VLOOKUP(X12,作業機番号!$A:$I,9,FALSE))</f>
        <v>0</v>
      </c>
      <c r="AW12" s="25">
        <f>IF(Y12="",0,VLOOKUP(Y12,作業機番号!$A:$I,9,FALSE))</f>
        <v>0</v>
      </c>
      <c r="AX12" s="50">
        <f>IF(Z12="",0,VLOOKUP(Z12,作業機番号!$A:$I,9,FALSE))</f>
        <v>0</v>
      </c>
      <c r="AY12" s="24">
        <f>IF(AA12="",0,VLOOKUP(AA12,作業機番号!$A:$I,9,FALSE))</f>
        <v>0</v>
      </c>
      <c r="AZ12" s="25">
        <f>IF(AB12="",0,VLOOKUP(AB12,作業機番号!$A:$I,9,FALSE))</f>
        <v>0</v>
      </c>
      <c r="BA12" s="25">
        <f>IF(AC12="",0,VLOOKUP(AC12,作業機番号!$A:$I,9,FALSE))</f>
        <v>0</v>
      </c>
      <c r="BB12" s="25">
        <f>IF(AD12="",0,VLOOKUP(AD12,作業機番号!$A:$I,9,FALSE))</f>
        <v>0</v>
      </c>
      <c r="BC12" s="25">
        <f>IF(AE12="",0,VLOOKUP(AE12,作業機番号!$A:$I,9,FALSE))</f>
        <v>0</v>
      </c>
      <c r="BD12" s="50">
        <f>IF(AF12="",0,VLOOKUP(AF12,作業機番号!$A:$I,9,FALSE))</f>
        <v>0</v>
      </c>
      <c r="BE12" s="26">
        <f t="shared" si="2"/>
        <v>0</v>
      </c>
      <c r="BF12" s="209" t="s">
        <v>418</v>
      </c>
      <c r="BG12" s="170" t="s">
        <v>429</v>
      </c>
      <c r="CO12" s="9"/>
      <c r="CP12" s="9"/>
    </row>
    <row r="13" spans="1:94" ht="19.5" customHeight="1" x14ac:dyDescent="0.15">
      <c r="A13" s="498"/>
      <c r="B13" s="83" t="str">
        <f>VLOOKUP(I13,作業機番号!K:O,4,FALSE)</f>
        <v>ﾎﾟﾃﾄﾃﾞｨｶﾞｰ</v>
      </c>
      <c r="C13" s="85"/>
      <c r="D13" s="28"/>
      <c r="E13" s="28"/>
      <c r="F13" s="28"/>
      <c r="G13" s="28"/>
      <c r="H13" s="29"/>
      <c r="I13" s="185">
        <v>8</v>
      </c>
      <c r="J13" s="502"/>
      <c r="K13" s="503"/>
      <c r="L13" s="504"/>
      <c r="M13" s="505"/>
      <c r="N13" s="506">
        <f>VLOOKUP(I13,作業機番号!$K:$M,3,FALSE)</f>
        <v>13</v>
      </c>
      <c r="O13" s="507"/>
      <c r="P13" s="508"/>
      <c r="Q13" s="138"/>
      <c r="R13" s="139"/>
      <c r="S13" s="139"/>
      <c r="T13" s="139"/>
      <c r="U13" s="139"/>
      <c r="V13" s="139"/>
      <c r="W13" s="139"/>
      <c r="X13" s="139"/>
      <c r="Y13" s="139"/>
      <c r="Z13" s="140"/>
      <c r="AA13" s="215"/>
      <c r="AB13" s="216"/>
      <c r="AC13" s="216"/>
      <c r="AD13" s="216"/>
      <c r="AE13" s="216"/>
      <c r="AF13" s="217"/>
      <c r="AG13" s="514">
        <f t="shared" si="0"/>
        <v>0</v>
      </c>
      <c r="AH13" s="515"/>
      <c r="AI13" s="514" t="str">
        <f t="shared" si="1"/>
        <v/>
      </c>
      <c r="AJ13" s="516"/>
      <c r="AK13" s="486" t="str">
        <f t="shared" si="3"/>
        <v/>
      </c>
      <c r="AL13" s="487"/>
      <c r="AM13" s="488"/>
      <c r="AN13" s="23"/>
      <c r="AO13" s="24">
        <f>IF(Q13="",0,VLOOKUP(Q13,作業機番号!$A:$I,9,FALSE))</f>
        <v>0</v>
      </c>
      <c r="AP13" s="25">
        <f>IF(R13="",0,VLOOKUP(R13,作業機番号!$A:$I,9,FALSE))</f>
        <v>0</v>
      </c>
      <c r="AQ13" s="25">
        <f>IF(S13="",0,VLOOKUP(S13,作業機番号!$A:$I,9,FALSE))</f>
        <v>0</v>
      </c>
      <c r="AR13" s="25">
        <f>IF(T13="",0,VLOOKUP(T13,作業機番号!$A:$I,9,FALSE))</f>
        <v>0</v>
      </c>
      <c r="AS13" s="25">
        <f>IF(U13="",0,VLOOKUP(U13,作業機番号!$A:$I,9,FALSE))</f>
        <v>0</v>
      </c>
      <c r="AT13" s="25">
        <f>IF(V13="",0,VLOOKUP(V13,作業機番号!$A:$I,9,FALSE))</f>
        <v>0</v>
      </c>
      <c r="AU13" s="25">
        <f>IF(W13="",0,VLOOKUP(W13,作業機番号!$A:$I,9,FALSE))</f>
        <v>0</v>
      </c>
      <c r="AV13" s="25">
        <f>IF(X13="",0,VLOOKUP(X13,作業機番号!$A:$I,9,FALSE))</f>
        <v>0</v>
      </c>
      <c r="AW13" s="25">
        <f>IF(Y13="",0,VLOOKUP(Y13,作業機番号!$A:$I,9,FALSE))</f>
        <v>0</v>
      </c>
      <c r="AX13" s="50">
        <f>IF(Z13="",0,VLOOKUP(Z13,作業機番号!$A:$I,9,FALSE))</f>
        <v>0</v>
      </c>
      <c r="AY13" s="24">
        <f>IF(AA13="",0,VLOOKUP(AA13,作業機番号!$A:$I,9,FALSE))</f>
        <v>0</v>
      </c>
      <c r="AZ13" s="25">
        <f>IF(AB13="",0,VLOOKUP(AB13,作業機番号!$A:$I,9,FALSE))</f>
        <v>0</v>
      </c>
      <c r="BA13" s="25">
        <f>IF(AC13="",0,VLOOKUP(AC13,作業機番号!$A:$I,9,FALSE))</f>
        <v>0</v>
      </c>
      <c r="BB13" s="25">
        <f>IF(AD13="",0,VLOOKUP(AD13,作業機番号!$A:$I,9,FALSE))</f>
        <v>0</v>
      </c>
      <c r="BC13" s="25">
        <f>IF(AE13="",0,VLOOKUP(AE13,作業機番号!$A:$I,9,FALSE))</f>
        <v>0</v>
      </c>
      <c r="BD13" s="50">
        <f>IF(AF13="",0,VLOOKUP(AF13,作業機番号!$A:$I,9,FALSE))</f>
        <v>0</v>
      </c>
      <c r="BE13" s="26">
        <f t="shared" si="2"/>
        <v>0</v>
      </c>
      <c r="BF13" s="211"/>
      <c r="BG13" s="170" t="s">
        <v>430</v>
      </c>
      <c r="CO13" s="9"/>
      <c r="CP13" s="9"/>
    </row>
    <row r="14" spans="1:94" ht="19.5" customHeight="1" x14ac:dyDescent="0.15">
      <c r="A14" s="497" t="s">
        <v>42</v>
      </c>
      <c r="B14" s="20" t="str">
        <f>VLOOKUP(I14,作業機番号!K:O,4,FALSE)</f>
        <v>豆用ｺﾝﾊﾞｲﾝ</v>
      </c>
      <c r="C14" s="84"/>
      <c r="D14" s="21"/>
      <c r="E14" s="21"/>
      <c r="F14" s="21"/>
      <c r="G14" s="21"/>
      <c r="H14" s="22"/>
      <c r="I14" s="184">
        <v>9</v>
      </c>
      <c r="J14" s="477"/>
      <c r="K14" s="478"/>
      <c r="L14" s="479"/>
      <c r="M14" s="480"/>
      <c r="N14" s="481">
        <f>VLOOKUP(I14,作業機番号!$K:$M,3,FALSE)</f>
        <v>13.7</v>
      </c>
      <c r="O14" s="482"/>
      <c r="P14" s="483"/>
      <c r="Q14" s="135"/>
      <c r="R14" s="136"/>
      <c r="S14" s="136"/>
      <c r="T14" s="136"/>
      <c r="U14" s="136"/>
      <c r="V14" s="136"/>
      <c r="W14" s="136"/>
      <c r="X14" s="136"/>
      <c r="Y14" s="136"/>
      <c r="Z14" s="137"/>
      <c r="AA14" s="212"/>
      <c r="AB14" s="213"/>
      <c r="AC14" s="213"/>
      <c r="AD14" s="213"/>
      <c r="AE14" s="213"/>
      <c r="AF14" s="214"/>
      <c r="AG14" s="454">
        <f t="shared" si="0"/>
        <v>0</v>
      </c>
      <c r="AH14" s="455"/>
      <c r="AI14" s="454" t="str">
        <f t="shared" si="1"/>
        <v/>
      </c>
      <c r="AJ14" s="456"/>
      <c r="AK14" s="499" t="str">
        <f t="shared" si="3"/>
        <v/>
      </c>
      <c r="AL14" s="500"/>
      <c r="AM14" s="501"/>
      <c r="AN14" s="23"/>
      <c r="AO14" s="24">
        <f>IF(Q14="",0,VLOOKUP(Q14,作業機番号!$A:$I,9,FALSE))</f>
        <v>0</v>
      </c>
      <c r="AP14" s="25">
        <f>IF(R14="",0,VLOOKUP(R14,作業機番号!$A:$I,9,FALSE))</f>
        <v>0</v>
      </c>
      <c r="AQ14" s="25">
        <f>IF(S14="",0,VLOOKUP(S14,作業機番号!$A:$I,9,FALSE))</f>
        <v>0</v>
      </c>
      <c r="AR14" s="25">
        <f>IF(T14="",0,VLOOKUP(T14,作業機番号!$A:$I,9,FALSE))</f>
        <v>0</v>
      </c>
      <c r="AS14" s="25">
        <f>IF(U14="",0,VLOOKUP(U14,作業機番号!$A:$I,9,FALSE))</f>
        <v>0</v>
      </c>
      <c r="AT14" s="25">
        <f>IF(V14="",0,VLOOKUP(V14,作業機番号!$A:$I,9,FALSE))</f>
        <v>0</v>
      </c>
      <c r="AU14" s="25">
        <f>IF(W14="",0,VLOOKUP(W14,作業機番号!$A:$I,9,FALSE))</f>
        <v>0</v>
      </c>
      <c r="AV14" s="25">
        <f>IF(X14="",0,VLOOKUP(X14,作業機番号!$A:$I,9,FALSE))</f>
        <v>0</v>
      </c>
      <c r="AW14" s="25">
        <f>IF(Y14="",0,VLOOKUP(Y14,作業機番号!$A:$I,9,FALSE))</f>
        <v>0</v>
      </c>
      <c r="AX14" s="50">
        <f>IF(Z14="",0,VLOOKUP(Z14,作業機番号!$A:$I,9,FALSE))</f>
        <v>0</v>
      </c>
      <c r="AY14" s="24">
        <f>IF(AA14="",0,VLOOKUP(AA14,作業機番号!$A:$I,9,FALSE))</f>
        <v>0</v>
      </c>
      <c r="AZ14" s="25">
        <f>IF(AB14="",0,VLOOKUP(AB14,作業機番号!$A:$I,9,FALSE))</f>
        <v>0</v>
      </c>
      <c r="BA14" s="25">
        <f>IF(AC14="",0,VLOOKUP(AC14,作業機番号!$A:$I,9,FALSE))</f>
        <v>0</v>
      </c>
      <c r="BB14" s="25">
        <f>IF(AD14="",0,VLOOKUP(AD14,作業機番号!$A:$I,9,FALSE))</f>
        <v>0</v>
      </c>
      <c r="BC14" s="25">
        <f>IF(AE14="",0,VLOOKUP(AE14,作業機番号!$A:$I,9,FALSE))</f>
        <v>0</v>
      </c>
      <c r="BD14" s="50">
        <f>IF(AF14="",0,VLOOKUP(AF14,作業機番号!$A:$I,9,FALSE))</f>
        <v>0</v>
      </c>
      <c r="BE14" s="26">
        <f t="shared" si="2"/>
        <v>0</v>
      </c>
      <c r="BG14" t="s">
        <v>438</v>
      </c>
      <c r="CO14" s="9"/>
      <c r="CP14" s="9"/>
    </row>
    <row r="15" spans="1:94" ht="19.5" customHeight="1" x14ac:dyDescent="0.15">
      <c r="A15" s="498"/>
      <c r="B15" s="27" t="str">
        <f>VLOOKUP(I15,作業機番号!K:O,4,FALSE)</f>
        <v>汎用ｺﾝﾊﾞｲﾝ</v>
      </c>
      <c r="C15" s="87"/>
      <c r="D15" s="28"/>
      <c r="E15" s="28"/>
      <c r="F15" s="28"/>
      <c r="G15" s="28"/>
      <c r="H15" s="29"/>
      <c r="I15" s="185">
        <v>10</v>
      </c>
      <c r="J15" s="502"/>
      <c r="K15" s="503"/>
      <c r="L15" s="504"/>
      <c r="M15" s="505"/>
      <c r="N15" s="506">
        <f>VLOOKUP(I15,作業機番号!$K:$M,3,FALSE)</f>
        <v>14.6</v>
      </c>
      <c r="O15" s="507"/>
      <c r="P15" s="508"/>
      <c r="Q15" s="138"/>
      <c r="R15" s="139"/>
      <c r="S15" s="139"/>
      <c r="T15" s="139"/>
      <c r="U15" s="139"/>
      <c r="V15" s="139"/>
      <c r="W15" s="139"/>
      <c r="X15" s="139"/>
      <c r="Y15" s="139"/>
      <c r="Z15" s="140"/>
      <c r="AA15" s="215"/>
      <c r="AB15" s="216"/>
      <c r="AC15" s="216"/>
      <c r="AD15" s="216"/>
      <c r="AE15" s="216"/>
      <c r="AF15" s="217"/>
      <c r="AG15" s="484">
        <f t="shared" si="0"/>
        <v>0</v>
      </c>
      <c r="AH15" s="509"/>
      <c r="AI15" s="484" t="str">
        <f t="shared" si="1"/>
        <v/>
      </c>
      <c r="AJ15" s="485"/>
      <c r="AK15" s="510" t="str">
        <f t="shared" si="3"/>
        <v/>
      </c>
      <c r="AL15" s="511"/>
      <c r="AM15" s="512"/>
      <c r="AN15" s="23"/>
      <c r="AO15" s="24">
        <f>IF(Q15="",0,VLOOKUP(Q15,作業機番号!$A:$I,9,FALSE))</f>
        <v>0</v>
      </c>
      <c r="AP15" s="25">
        <f>IF(R15="",0,VLOOKUP(R15,作業機番号!$A:$I,9,FALSE))</f>
        <v>0</v>
      </c>
      <c r="AQ15" s="25">
        <f>IF(S15="",0,VLOOKUP(S15,作業機番号!$A:$I,9,FALSE))</f>
        <v>0</v>
      </c>
      <c r="AR15" s="25">
        <f>IF(T15="",0,VLOOKUP(T15,作業機番号!$A:$I,9,FALSE))</f>
        <v>0</v>
      </c>
      <c r="AS15" s="25">
        <f>IF(U15="",0,VLOOKUP(U15,作業機番号!$A:$I,9,FALSE))</f>
        <v>0</v>
      </c>
      <c r="AT15" s="25">
        <f>IF(V15="",0,VLOOKUP(V15,作業機番号!$A:$I,9,FALSE))</f>
        <v>0</v>
      </c>
      <c r="AU15" s="25">
        <f>IF(W15="",0,VLOOKUP(W15,作業機番号!$A:$I,9,FALSE))</f>
        <v>0</v>
      </c>
      <c r="AV15" s="25">
        <f>IF(X15="",0,VLOOKUP(X15,作業機番号!$A:$I,9,FALSE))</f>
        <v>0</v>
      </c>
      <c r="AW15" s="25">
        <f>IF(Y15="",0,VLOOKUP(Y15,作業機番号!$A:$I,9,FALSE))</f>
        <v>0</v>
      </c>
      <c r="AX15" s="50">
        <f>IF(Z15="",0,VLOOKUP(Z15,作業機番号!$A:$I,9,FALSE))</f>
        <v>0</v>
      </c>
      <c r="AY15" s="24">
        <f>IF(AA15="",0,VLOOKUP(AA15,作業機番号!$A:$I,9,FALSE))</f>
        <v>0</v>
      </c>
      <c r="AZ15" s="25">
        <f>IF(AB15="",0,VLOOKUP(AB15,作業機番号!$A:$I,9,FALSE))</f>
        <v>0</v>
      </c>
      <c r="BA15" s="25">
        <f>IF(AC15="",0,VLOOKUP(AC15,作業機番号!$A:$I,9,FALSE))</f>
        <v>0</v>
      </c>
      <c r="BB15" s="25">
        <f>IF(AD15="",0,VLOOKUP(AD15,作業機番号!$A:$I,9,FALSE))</f>
        <v>0</v>
      </c>
      <c r="BC15" s="25">
        <f>IF(AE15="",0,VLOOKUP(AE15,作業機番号!$A:$I,9,FALSE))</f>
        <v>0</v>
      </c>
      <c r="BD15" s="50">
        <f>IF(AF15="",0,VLOOKUP(AF15,作業機番号!$A:$I,9,FALSE))</f>
        <v>0</v>
      </c>
      <c r="BE15" s="26">
        <f t="shared" si="2"/>
        <v>0</v>
      </c>
      <c r="BG15"/>
      <c r="CO15" s="9"/>
      <c r="CP15" s="9"/>
    </row>
    <row r="16" spans="1:94" ht="19.5" customHeight="1" x14ac:dyDescent="0.15">
      <c r="A16" s="497" t="s">
        <v>44</v>
      </c>
      <c r="B16" s="82" t="str">
        <f>VLOOKUP(I16,作業機番号!K:O,4,FALSE)</f>
        <v>たまねぎAｶﾙﾁﾍﾞｰﾀｰ無</v>
      </c>
      <c r="C16" s="88"/>
      <c r="D16" s="21"/>
      <c r="E16" s="21"/>
      <c r="F16" s="21"/>
      <c r="G16" s="21"/>
      <c r="H16" s="22"/>
      <c r="I16" s="184">
        <v>11</v>
      </c>
      <c r="J16" s="477"/>
      <c r="K16" s="478"/>
      <c r="L16" s="479"/>
      <c r="M16" s="480"/>
      <c r="N16" s="481">
        <f>VLOOKUP(I16,作業機番号!$K:$M,3,FALSE)</f>
        <v>24.2</v>
      </c>
      <c r="O16" s="482"/>
      <c r="P16" s="483"/>
      <c r="Q16" s="135"/>
      <c r="R16" s="136"/>
      <c r="S16" s="136"/>
      <c r="T16" s="136"/>
      <c r="U16" s="136"/>
      <c r="V16" s="136"/>
      <c r="W16" s="136"/>
      <c r="X16" s="136"/>
      <c r="Y16" s="136"/>
      <c r="Z16" s="137"/>
      <c r="AA16" s="212"/>
      <c r="AB16" s="213"/>
      <c r="AC16" s="213"/>
      <c r="AD16" s="213"/>
      <c r="AE16" s="213"/>
      <c r="AF16" s="214"/>
      <c r="AG16" s="494">
        <f t="shared" si="0"/>
        <v>0</v>
      </c>
      <c r="AH16" s="495"/>
      <c r="AI16" s="494" t="str">
        <f t="shared" si="1"/>
        <v/>
      </c>
      <c r="AJ16" s="496"/>
      <c r="AK16" s="466" t="str">
        <f t="shared" si="3"/>
        <v/>
      </c>
      <c r="AL16" s="467"/>
      <c r="AM16" s="468"/>
      <c r="AN16" s="23"/>
      <c r="AO16" s="24">
        <f>IF(Q16="",0,VLOOKUP(Q16,作業機番号!$A:$I,9,FALSE))</f>
        <v>0</v>
      </c>
      <c r="AP16" s="25">
        <f>IF(R16="",0,VLOOKUP(R16,作業機番号!$A:$I,9,FALSE))</f>
        <v>0</v>
      </c>
      <c r="AQ16" s="25">
        <f>IF(S16="",0,VLOOKUP(S16,作業機番号!$A:$I,9,FALSE))</f>
        <v>0</v>
      </c>
      <c r="AR16" s="25">
        <f>IF(T16="",0,VLOOKUP(T16,作業機番号!$A:$I,9,FALSE))</f>
        <v>0</v>
      </c>
      <c r="AS16" s="25">
        <f>IF(U16="",0,VLOOKUP(U16,作業機番号!$A:$I,9,FALSE))</f>
        <v>0</v>
      </c>
      <c r="AT16" s="25">
        <f>IF(V16="",0,VLOOKUP(V16,作業機番号!$A:$I,9,FALSE))</f>
        <v>0</v>
      </c>
      <c r="AU16" s="25">
        <f>IF(W16="",0,VLOOKUP(W16,作業機番号!$A:$I,9,FALSE))</f>
        <v>0</v>
      </c>
      <c r="AV16" s="25">
        <f>IF(X16="",0,VLOOKUP(X16,作業機番号!$A:$I,9,FALSE))</f>
        <v>0</v>
      </c>
      <c r="AW16" s="25">
        <f>IF(Y16="",0,VLOOKUP(Y16,作業機番号!$A:$I,9,FALSE))</f>
        <v>0</v>
      </c>
      <c r="AX16" s="50">
        <f>IF(Z16="",0,VLOOKUP(Z16,作業機番号!$A:$I,9,FALSE))</f>
        <v>0</v>
      </c>
      <c r="AY16" s="24">
        <f>IF(AA16="",0,VLOOKUP(AA16,作業機番号!$A:$I,9,FALSE))</f>
        <v>0</v>
      </c>
      <c r="AZ16" s="25">
        <f>IF(AB16="",0,VLOOKUP(AB16,作業機番号!$A:$I,9,FALSE))</f>
        <v>0</v>
      </c>
      <c r="BA16" s="25">
        <f>IF(AC16="",0,VLOOKUP(AC16,作業機番号!$A:$I,9,FALSE))</f>
        <v>0</v>
      </c>
      <c r="BB16" s="25">
        <f>IF(AD16="",0,VLOOKUP(AD16,作業機番号!$A:$I,9,FALSE))</f>
        <v>0</v>
      </c>
      <c r="BC16" s="25">
        <f>IF(AE16="",0,VLOOKUP(AE16,作業機番号!$A:$I,9,FALSE))</f>
        <v>0</v>
      </c>
      <c r="BD16" s="50">
        <f>IF(AF16="",0,VLOOKUP(AF16,作業機番号!$A:$I,9,FALSE))</f>
        <v>0</v>
      </c>
      <c r="BE16" s="26">
        <f t="shared" si="2"/>
        <v>0</v>
      </c>
      <c r="BF16" s="209" t="s">
        <v>358</v>
      </c>
      <c r="BG16" s="170" t="s">
        <v>441</v>
      </c>
      <c r="CO16" s="9"/>
      <c r="CP16" s="9"/>
    </row>
    <row r="17" spans="1:94" ht="19.5" customHeight="1" x14ac:dyDescent="0.15">
      <c r="A17" s="513"/>
      <c r="B17" s="30" t="str">
        <f>VLOOKUP(I17,作業機番号!K:O,4,FALSE)</f>
        <v>たまねぎBｶﾙﾁﾍﾞｰﾀｰ有</v>
      </c>
      <c r="C17" s="86"/>
      <c r="D17" s="31"/>
      <c r="E17" s="31"/>
      <c r="F17" s="31"/>
      <c r="G17" s="31"/>
      <c r="H17" s="32"/>
      <c r="I17" s="186">
        <v>12</v>
      </c>
      <c r="J17" s="469"/>
      <c r="K17" s="470"/>
      <c r="L17" s="471"/>
      <c r="M17" s="472"/>
      <c r="N17" s="461">
        <f>VLOOKUP(I17,作業機番号!$K:$M,3,FALSE)</f>
        <v>27</v>
      </c>
      <c r="O17" s="462"/>
      <c r="P17" s="463"/>
      <c r="Q17" s="141"/>
      <c r="R17" s="142"/>
      <c r="S17" s="142"/>
      <c r="T17" s="142"/>
      <c r="U17" s="142"/>
      <c r="V17" s="142"/>
      <c r="W17" s="142"/>
      <c r="X17" s="142"/>
      <c r="Y17" s="142"/>
      <c r="Z17" s="143"/>
      <c r="AA17" s="218"/>
      <c r="AB17" s="219"/>
      <c r="AC17" s="219"/>
      <c r="AD17" s="219"/>
      <c r="AE17" s="219"/>
      <c r="AF17" s="220"/>
      <c r="AG17" s="464">
        <f t="shared" si="0"/>
        <v>0</v>
      </c>
      <c r="AH17" s="465"/>
      <c r="AI17" s="464" t="str">
        <f t="shared" si="1"/>
        <v/>
      </c>
      <c r="AJ17" s="473"/>
      <c r="AK17" s="474" t="str">
        <f t="shared" si="3"/>
        <v/>
      </c>
      <c r="AL17" s="475"/>
      <c r="AM17" s="476"/>
      <c r="AN17" s="23"/>
      <c r="AO17" s="24">
        <f>IF(Q17="",0,VLOOKUP(Q17,作業機番号!$A:$I,9,FALSE))</f>
        <v>0</v>
      </c>
      <c r="AP17" s="25">
        <f>IF(R17="",0,VLOOKUP(R17,作業機番号!$A:$I,9,FALSE))</f>
        <v>0</v>
      </c>
      <c r="AQ17" s="25">
        <f>IF(S17="",0,VLOOKUP(S17,作業機番号!$A:$I,9,FALSE))</f>
        <v>0</v>
      </c>
      <c r="AR17" s="25">
        <f>IF(T17="",0,VLOOKUP(T17,作業機番号!$A:$I,9,FALSE))</f>
        <v>0</v>
      </c>
      <c r="AS17" s="25">
        <f>IF(U17="",0,VLOOKUP(U17,作業機番号!$A:$I,9,FALSE))</f>
        <v>0</v>
      </c>
      <c r="AT17" s="25">
        <f>IF(V17="",0,VLOOKUP(V17,作業機番号!$A:$I,9,FALSE))</f>
        <v>0</v>
      </c>
      <c r="AU17" s="25">
        <f>IF(W17="",0,VLOOKUP(W17,作業機番号!$A:$I,9,FALSE))</f>
        <v>0</v>
      </c>
      <c r="AV17" s="25">
        <f>IF(X17="",0,VLOOKUP(X17,作業機番号!$A:$I,9,FALSE))</f>
        <v>0</v>
      </c>
      <c r="AW17" s="25">
        <f>IF(Y17="",0,VLOOKUP(Y17,作業機番号!$A:$I,9,FALSE))</f>
        <v>0</v>
      </c>
      <c r="AX17" s="50">
        <f>IF(Z17="",0,VLOOKUP(Z17,作業機番号!$A:$I,9,FALSE))</f>
        <v>0</v>
      </c>
      <c r="AY17" s="24">
        <f>IF(AA17="",0,VLOOKUP(AA17,作業機番号!$A:$I,9,FALSE))</f>
        <v>0</v>
      </c>
      <c r="AZ17" s="25">
        <f>IF(AB17="",0,VLOOKUP(AB17,作業機番号!$A:$I,9,FALSE))</f>
        <v>0</v>
      </c>
      <c r="BA17" s="25">
        <f>IF(AC17="",0,VLOOKUP(AC17,作業機番号!$A:$I,9,FALSE))</f>
        <v>0</v>
      </c>
      <c r="BB17" s="25">
        <f>IF(AD17="",0,VLOOKUP(AD17,作業機番号!$A:$I,9,FALSE))</f>
        <v>0</v>
      </c>
      <c r="BC17" s="25">
        <f>IF(AE17="",0,VLOOKUP(AE17,作業機番号!$A:$I,9,FALSE))</f>
        <v>0</v>
      </c>
      <c r="BD17" s="50">
        <f>IF(AF17="",0,VLOOKUP(AF17,作業機番号!$A:$I,9,FALSE))</f>
        <v>0</v>
      </c>
      <c r="BE17" s="26">
        <f t="shared" si="2"/>
        <v>0</v>
      </c>
      <c r="BG17" s="170"/>
      <c r="CO17" s="9"/>
      <c r="CP17" s="9"/>
    </row>
    <row r="18" spans="1:94" ht="19.5" customHeight="1" x14ac:dyDescent="0.15">
      <c r="A18" s="513"/>
      <c r="B18" s="30" t="str">
        <f>VLOOKUP(I18,作業機番号!K:O,4,FALSE)</f>
        <v>かぼちゃ</v>
      </c>
      <c r="C18" s="86"/>
      <c r="D18" s="31"/>
      <c r="E18" s="31"/>
      <c r="F18" s="31"/>
      <c r="G18" s="31"/>
      <c r="H18" s="32"/>
      <c r="I18" s="186">
        <v>13</v>
      </c>
      <c r="J18" s="469"/>
      <c r="K18" s="470"/>
      <c r="L18" s="471"/>
      <c r="M18" s="472"/>
      <c r="N18" s="461">
        <f>VLOOKUP(I18,作業機番号!$K:$M,3,FALSE)</f>
        <v>11.9</v>
      </c>
      <c r="O18" s="462"/>
      <c r="P18" s="463"/>
      <c r="Q18" s="141"/>
      <c r="R18" s="142"/>
      <c r="S18" s="142"/>
      <c r="T18" s="142"/>
      <c r="U18" s="142"/>
      <c r="V18" s="142"/>
      <c r="W18" s="142"/>
      <c r="X18" s="142"/>
      <c r="Y18" s="142"/>
      <c r="Z18" s="143"/>
      <c r="AA18" s="218"/>
      <c r="AB18" s="219"/>
      <c r="AC18" s="219"/>
      <c r="AD18" s="219"/>
      <c r="AE18" s="219"/>
      <c r="AF18" s="220"/>
      <c r="AG18" s="464">
        <f t="shared" si="0"/>
        <v>0</v>
      </c>
      <c r="AH18" s="465"/>
      <c r="AI18" s="464" t="str">
        <f t="shared" si="1"/>
        <v/>
      </c>
      <c r="AJ18" s="473"/>
      <c r="AK18" s="474" t="str">
        <f t="shared" si="3"/>
        <v/>
      </c>
      <c r="AL18" s="475"/>
      <c r="AM18" s="476"/>
      <c r="AN18" s="23"/>
      <c r="AO18" s="24">
        <f>IF(Q18="",0,VLOOKUP(Q18,作業機番号!$A:$I,9,FALSE))</f>
        <v>0</v>
      </c>
      <c r="AP18" s="25">
        <f>IF(R18="",0,VLOOKUP(R18,作業機番号!$A:$I,9,FALSE))</f>
        <v>0</v>
      </c>
      <c r="AQ18" s="25">
        <f>IF(S18="",0,VLOOKUP(S18,作業機番号!$A:$I,9,FALSE))</f>
        <v>0</v>
      </c>
      <c r="AR18" s="25">
        <f>IF(T18="",0,VLOOKUP(T18,作業機番号!$A:$I,9,FALSE))</f>
        <v>0</v>
      </c>
      <c r="AS18" s="25">
        <f>IF(U18="",0,VLOOKUP(U18,作業機番号!$A:$I,9,FALSE))</f>
        <v>0</v>
      </c>
      <c r="AT18" s="25">
        <f>IF(V18="",0,VLOOKUP(V18,作業機番号!$A:$I,9,FALSE))</f>
        <v>0</v>
      </c>
      <c r="AU18" s="25">
        <f>IF(W18="",0,VLOOKUP(W18,作業機番号!$A:$I,9,FALSE))</f>
        <v>0</v>
      </c>
      <c r="AV18" s="25">
        <f>IF(X18="",0,VLOOKUP(X18,作業機番号!$A:$I,9,FALSE))</f>
        <v>0</v>
      </c>
      <c r="AW18" s="25">
        <f>IF(Y18="",0,VLOOKUP(Y18,作業機番号!$A:$I,9,FALSE))</f>
        <v>0</v>
      </c>
      <c r="AX18" s="50">
        <f>IF(Z18="",0,VLOOKUP(Z18,作業機番号!$A:$I,9,FALSE))</f>
        <v>0</v>
      </c>
      <c r="AY18" s="24">
        <f>IF(AA18="",0,VLOOKUP(AA18,作業機番号!$A:$I,9,FALSE))</f>
        <v>0</v>
      </c>
      <c r="AZ18" s="25">
        <f>IF(AB18="",0,VLOOKUP(AB18,作業機番号!$A:$I,9,FALSE))</f>
        <v>0</v>
      </c>
      <c r="BA18" s="25">
        <f>IF(AC18="",0,VLOOKUP(AC18,作業機番号!$A:$I,9,FALSE))</f>
        <v>0</v>
      </c>
      <c r="BB18" s="25">
        <f>IF(AD18="",0,VLOOKUP(AD18,作業機番号!$A:$I,9,FALSE))</f>
        <v>0</v>
      </c>
      <c r="BC18" s="25">
        <f>IF(AE18="",0,VLOOKUP(AE18,作業機番号!$A:$I,9,FALSE))</f>
        <v>0</v>
      </c>
      <c r="BD18" s="50">
        <f>IF(AF18="",0,VLOOKUP(AF18,作業機番号!$A:$I,9,FALSE))</f>
        <v>0</v>
      </c>
      <c r="BE18" s="26">
        <f t="shared" si="2"/>
        <v>0</v>
      </c>
      <c r="BF18" s="170" t="s">
        <v>415</v>
      </c>
      <c r="BG18" s="170"/>
      <c r="CO18" s="9"/>
      <c r="CP18" s="9"/>
    </row>
    <row r="19" spans="1:94" ht="19.5" customHeight="1" x14ac:dyDescent="0.15">
      <c r="A19" s="513"/>
      <c r="B19" s="30" t="str">
        <f>VLOOKUP(I19,作業機番号!K:O,4,FALSE)</f>
        <v>ごぼう</v>
      </c>
      <c r="C19" s="86"/>
      <c r="D19" s="31"/>
      <c r="E19" s="31"/>
      <c r="F19" s="31"/>
      <c r="G19" s="31"/>
      <c r="H19" s="32"/>
      <c r="I19" s="186">
        <v>14</v>
      </c>
      <c r="J19" s="469"/>
      <c r="K19" s="470"/>
      <c r="L19" s="471"/>
      <c r="M19" s="472"/>
      <c r="N19" s="461">
        <f>VLOOKUP(I19,作業機番号!$K:$M,3,FALSE)</f>
        <v>75.400000000000006</v>
      </c>
      <c r="O19" s="462"/>
      <c r="P19" s="463"/>
      <c r="Q19" s="141"/>
      <c r="R19" s="142"/>
      <c r="S19" s="142"/>
      <c r="T19" s="142"/>
      <c r="U19" s="142"/>
      <c r="V19" s="142"/>
      <c r="W19" s="142"/>
      <c r="X19" s="142"/>
      <c r="Y19" s="142"/>
      <c r="Z19" s="143"/>
      <c r="AA19" s="218"/>
      <c r="AB19" s="219"/>
      <c r="AC19" s="219"/>
      <c r="AD19" s="219"/>
      <c r="AE19" s="219"/>
      <c r="AF19" s="220"/>
      <c r="AG19" s="464">
        <f t="shared" si="0"/>
        <v>0</v>
      </c>
      <c r="AH19" s="465"/>
      <c r="AI19" s="464" t="str">
        <f t="shared" si="1"/>
        <v/>
      </c>
      <c r="AJ19" s="473"/>
      <c r="AK19" s="474" t="str">
        <f t="shared" si="3"/>
        <v/>
      </c>
      <c r="AL19" s="475"/>
      <c r="AM19" s="476"/>
      <c r="AN19" s="23"/>
      <c r="AO19" s="24">
        <f>IF(Q19="",0,VLOOKUP(Q19,作業機番号!$A:$I,9,FALSE))</f>
        <v>0</v>
      </c>
      <c r="AP19" s="25">
        <f>IF(R19="",0,VLOOKUP(R19,作業機番号!$A:$I,9,FALSE))</f>
        <v>0</v>
      </c>
      <c r="AQ19" s="25">
        <f>IF(S19="",0,VLOOKUP(S19,作業機番号!$A:$I,9,FALSE))</f>
        <v>0</v>
      </c>
      <c r="AR19" s="25">
        <f>IF(T19="",0,VLOOKUP(T19,作業機番号!$A:$I,9,FALSE))</f>
        <v>0</v>
      </c>
      <c r="AS19" s="25">
        <f>IF(U19="",0,VLOOKUP(U19,作業機番号!$A:$I,9,FALSE))</f>
        <v>0</v>
      </c>
      <c r="AT19" s="25">
        <f>IF(V19="",0,VLOOKUP(V19,作業機番号!$A:$I,9,FALSE))</f>
        <v>0</v>
      </c>
      <c r="AU19" s="25">
        <f>IF(W19="",0,VLOOKUP(W19,作業機番号!$A:$I,9,FALSE))</f>
        <v>0</v>
      </c>
      <c r="AV19" s="25">
        <f>IF(X19="",0,VLOOKUP(X19,作業機番号!$A:$I,9,FALSE))</f>
        <v>0</v>
      </c>
      <c r="AW19" s="25">
        <f>IF(Y19="",0,VLOOKUP(Y19,作業機番号!$A:$I,9,FALSE))</f>
        <v>0</v>
      </c>
      <c r="AX19" s="50">
        <f>IF(Z19="",0,VLOOKUP(Z19,作業機番号!$A:$I,9,FALSE))</f>
        <v>0</v>
      </c>
      <c r="AY19" s="24">
        <f>IF(AA19="",0,VLOOKUP(AA19,作業機番号!$A:$I,9,FALSE))</f>
        <v>0</v>
      </c>
      <c r="AZ19" s="25">
        <f>IF(AB19="",0,VLOOKUP(AB19,作業機番号!$A:$I,9,FALSE))</f>
        <v>0</v>
      </c>
      <c r="BA19" s="25">
        <f>IF(AC19="",0,VLOOKUP(AC19,作業機番号!$A:$I,9,FALSE))</f>
        <v>0</v>
      </c>
      <c r="BB19" s="25">
        <f>IF(AD19="",0,VLOOKUP(AD19,作業機番号!$A:$I,9,FALSE))</f>
        <v>0</v>
      </c>
      <c r="BC19" s="25">
        <f>IF(AE19="",0,VLOOKUP(AE19,作業機番号!$A:$I,9,FALSE))</f>
        <v>0</v>
      </c>
      <c r="BD19" s="50">
        <f>IF(AF19="",0,VLOOKUP(AF19,作業機番号!$A:$I,9,FALSE))</f>
        <v>0</v>
      </c>
      <c r="BE19" s="26">
        <f t="shared" si="2"/>
        <v>0</v>
      </c>
      <c r="BF19" s="209" t="s">
        <v>424</v>
      </c>
      <c r="BG19" s="170" t="s">
        <v>427</v>
      </c>
      <c r="CO19" s="9"/>
      <c r="CP19" s="9"/>
    </row>
    <row r="20" spans="1:94" ht="19.5" customHeight="1" x14ac:dyDescent="0.15">
      <c r="A20" s="513"/>
      <c r="B20" s="30" t="str">
        <f>VLOOKUP(I20,作業機番号!K:O,4,FALSE)</f>
        <v>長いも</v>
      </c>
      <c r="C20" s="86"/>
      <c r="D20" s="31"/>
      <c r="E20" s="31"/>
      <c r="F20" s="31"/>
      <c r="G20" s="31"/>
      <c r="H20" s="32"/>
      <c r="I20" s="186">
        <v>15</v>
      </c>
      <c r="J20" s="469"/>
      <c r="K20" s="470"/>
      <c r="L20" s="471"/>
      <c r="M20" s="472"/>
      <c r="N20" s="461">
        <f>VLOOKUP(I20,作業機番号!$K:$M,3,FALSE)</f>
        <v>40.1</v>
      </c>
      <c r="O20" s="462"/>
      <c r="P20" s="463"/>
      <c r="Q20" s="141"/>
      <c r="R20" s="142"/>
      <c r="S20" s="142"/>
      <c r="T20" s="142"/>
      <c r="U20" s="142"/>
      <c r="V20" s="142"/>
      <c r="W20" s="142"/>
      <c r="X20" s="142"/>
      <c r="Y20" s="142"/>
      <c r="Z20" s="143"/>
      <c r="AA20" s="218"/>
      <c r="AB20" s="219"/>
      <c r="AC20" s="219"/>
      <c r="AD20" s="219"/>
      <c r="AE20" s="219"/>
      <c r="AF20" s="220"/>
      <c r="AG20" s="464">
        <f t="shared" si="0"/>
        <v>0</v>
      </c>
      <c r="AH20" s="465"/>
      <c r="AI20" s="464" t="str">
        <f t="shared" si="1"/>
        <v/>
      </c>
      <c r="AJ20" s="473"/>
      <c r="AK20" s="474" t="str">
        <f t="shared" si="3"/>
        <v/>
      </c>
      <c r="AL20" s="475"/>
      <c r="AM20" s="476"/>
      <c r="AN20" s="23"/>
      <c r="AO20" s="24">
        <f>IF(Q20="",0,VLOOKUP(Q20,作業機番号!$A:$I,9,FALSE))</f>
        <v>0</v>
      </c>
      <c r="AP20" s="25">
        <f>IF(R20="",0,VLOOKUP(R20,作業機番号!$A:$I,9,FALSE))</f>
        <v>0</v>
      </c>
      <c r="AQ20" s="25">
        <f>IF(S20="",0,VLOOKUP(S20,作業機番号!$A:$I,9,FALSE))</f>
        <v>0</v>
      </c>
      <c r="AR20" s="25">
        <f>IF(T20="",0,VLOOKUP(T20,作業機番号!$A:$I,9,FALSE))</f>
        <v>0</v>
      </c>
      <c r="AS20" s="25">
        <f>IF(U20="",0,VLOOKUP(U20,作業機番号!$A:$I,9,FALSE))</f>
        <v>0</v>
      </c>
      <c r="AT20" s="25">
        <f>IF(V20="",0,VLOOKUP(V20,作業機番号!$A:$I,9,FALSE))</f>
        <v>0</v>
      </c>
      <c r="AU20" s="25">
        <f>IF(W20="",0,VLOOKUP(W20,作業機番号!$A:$I,9,FALSE))</f>
        <v>0</v>
      </c>
      <c r="AV20" s="25">
        <f>IF(X20="",0,VLOOKUP(X20,作業機番号!$A:$I,9,FALSE))</f>
        <v>0</v>
      </c>
      <c r="AW20" s="25">
        <f>IF(Y20="",0,VLOOKUP(Y20,作業機番号!$A:$I,9,FALSE))</f>
        <v>0</v>
      </c>
      <c r="AX20" s="50">
        <f>IF(Z20="",0,VLOOKUP(Z20,作業機番号!$A:$I,9,FALSE))</f>
        <v>0</v>
      </c>
      <c r="AY20" s="24">
        <f>IF(AA20="",0,VLOOKUP(AA20,作業機番号!$A:$I,9,FALSE))</f>
        <v>0</v>
      </c>
      <c r="AZ20" s="25">
        <f>IF(AB20="",0,VLOOKUP(AB20,作業機番号!$A:$I,9,FALSE))</f>
        <v>0</v>
      </c>
      <c r="BA20" s="25">
        <f>IF(AC20="",0,VLOOKUP(AC20,作業機番号!$A:$I,9,FALSE))</f>
        <v>0</v>
      </c>
      <c r="BB20" s="25">
        <f>IF(AD20="",0,VLOOKUP(AD20,作業機番号!$A:$I,9,FALSE))</f>
        <v>0</v>
      </c>
      <c r="BC20" s="25">
        <f>IF(AE20="",0,VLOOKUP(AE20,作業機番号!$A:$I,9,FALSE))</f>
        <v>0</v>
      </c>
      <c r="BD20" s="50">
        <f>IF(AF20="",0,VLOOKUP(AF20,作業機番号!$A:$I,9,FALSE))</f>
        <v>0</v>
      </c>
      <c r="BE20" s="26">
        <f t="shared" si="2"/>
        <v>0</v>
      </c>
      <c r="CO20" s="9"/>
      <c r="CP20" s="9"/>
    </row>
    <row r="21" spans="1:94" ht="19.5" customHeight="1" x14ac:dyDescent="0.15">
      <c r="A21" s="513"/>
      <c r="B21" s="30" t="str">
        <f>VLOOKUP(I21,作業機番号!K:O,4,FALSE)</f>
        <v>だいこん   自走式</v>
      </c>
      <c r="C21" s="86"/>
      <c r="D21" s="31"/>
      <c r="E21" s="31"/>
      <c r="F21" s="31"/>
      <c r="G21" s="31"/>
      <c r="H21" s="32"/>
      <c r="I21" s="186">
        <v>16</v>
      </c>
      <c r="J21" s="469"/>
      <c r="K21" s="470"/>
      <c r="L21" s="471"/>
      <c r="M21" s="472"/>
      <c r="N21" s="461">
        <f>VLOOKUP(I21,作業機番号!$K:$M,3,FALSE)</f>
        <v>30.1</v>
      </c>
      <c r="O21" s="462"/>
      <c r="P21" s="463"/>
      <c r="Q21" s="141"/>
      <c r="R21" s="142"/>
      <c r="S21" s="142"/>
      <c r="T21" s="142"/>
      <c r="U21" s="142"/>
      <c r="V21" s="142"/>
      <c r="W21" s="142"/>
      <c r="X21" s="142"/>
      <c r="Y21" s="142"/>
      <c r="Z21" s="143"/>
      <c r="AA21" s="218"/>
      <c r="AB21" s="219"/>
      <c r="AC21" s="219"/>
      <c r="AD21" s="219"/>
      <c r="AE21" s="219"/>
      <c r="AF21" s="220"/>
      <c r="AG21" s="464">
        <f t="shared" si="0"/>
        <v>0</v>
      </c>
      <c r="AH21" s="465"/>
      <c r="AI21" s="464" t="str">
        <f t="shared" si="1"/>
        <v/>
      </c>
      <c r="AJ21" s="473"/>
      <c r="AK21" s="474" t="str">
        <f t="shared" si="3"/>
        <v/>
      </c>
      <c r="AL21" s="475"/>
      <c r="AM21" s="476"/>
      <c r="AN21" s="23"/>
      <c r="AO21" s="24">
        <f>IF(Q21="",0,VLOOKUP(Q21,作業機番号!$A:$I,9,FALSE))</f>
        <v>0</v>
      </c>
      <c r="AP21" s="25">
        <f>IF(R21="",0,VLOOKUP(R21,作業機番号!$A:$I,9,FALSE))</f>
        <v>0</v>
      </c>
      <c r="AQ21" s="25">
        <f>IF(S21="",0,VLOOKUP(S21,作業機番号!$A:$I,9,FALSE))</f>
        <v>0</v>
      </c>
      <c r="AR21" s="25">
        <f>IF(T21="",0,VLOOKUP(T21,作業機番号!$A:$I,9,FALSE))</f>
        <v>0</v>
      </c>
      <c r="AS21" s="25">
        <f>IF(U21="",0,VLOOKUP(U21,作業機番号!$A:$I,9,FALSE))</f>
        <v>0</v>
      </c>
      <c r="AT21" s="25">
        <f>IF(V21="",0,VLOOKUP(V21,作業機番号!$A:$I,9,FALSE))</f>
        <v>0</v>
      </c>
      <c r="AU21" s="25">
        <f>IF(W21="",0,VLOOKUP(W21,作業機番号!$A:$I,9,FALSE))</f>
        <v>0</v>
      </c>
      <c r="AV21" s="25">
        <f>IF(X21="",0,VLOOKUP(X21,作業機番号!$A:$I,9,FALSE))</f>
        <v>0</v>
      </c>
      <c r="AW21" s="25">
        <f>IF(Y21="",0,VLOOKUP(Y21,作業機番号!$A:$I,9,FALSE))</f>
        <v>0</v>
      </c>
      <c r="AX21" s="50">
        <f>IF(Z21="",0,VLOOKUP(Z21,作業機番号!$A:$I,9,FALSE))</f>
        <v>0</v>
      </c>
      <c r="AY21" s="24">
        <f>IF(AA21="",0,VLOOKUP(AA21,作業機番号!$A:$I,9,FALSE))</f>
        <v>0</v>
      </c>
      <c r="AZ21" s="25">
        <f>IF(AB21="",0,VLOOKUP(AB21,作業機番号!$A:$I,9,FALSE))</f>
        <v>0</v>
      </c>
      <c r="BA21" s="25">
        <f>IF(AC21="",0,VLOOKUP(AC21,作業機番号!$A:$I,9,FALSE))</f>
        <v>0</v>
      </c>
      <c r="BB21" s="25">
        <f>IF(AD21="",0,VLOOKUP(AD21,作業機番号!$A:$I,9,FALSE))</f>
        <v>0</v>
      </c>
      <c r="BC21" s="25">
        <f>IF(AE21="",0,VLOOKUP(AE21,作業機番号!$A:$I,9,FALSE))</f>
        <v>0</v>
      </c>
      <c r="BD21" s="50">
        <f>IF(AF21="",0,VLOOKUP(AF21,作業機番号!$A:$I,9,FALSE))</f>
        <v>0</v>
      </c>
      <c r="BE21" s="26">
        <f t="shared" si="2"/>
        <v>0</v>
      </c>
      <c r="BF21" s="209" t="s">
        <v>436</v>
      </c>
      <c r="BG21" t="s">
        <v>426</v>
      </c>
      <c r="CO21" s="9"/>
      <c r="CP21" s="9"/>
    </row>
    <row r="22" spans="1:94" ht="19.5" customHeight="1" x14ac:dyDescent="0.15">
      <c r="A22" s="513"/>
      <c r="B22" s="30" t="str">
        <f>VLOOKUP(I22,作業機番号!K:O,4,FALSE)</f>
        <v>にんじん   自走式</v>
      </c>
      <c r="C22" s="86"/>
      <c r="D22" s="31"/>
      <c r="E22" s="31"/>
      <c r="F22" s="31"/>
      <c r="G22" s="31"/>
      <c r="H22" s="32"/>
      <c r="I22" s="186">
        <v>17</v>
      </c>
      <c r="J22" s="469"/>
      <c r="K22" s="470"/>
      <c r="L22" s="471"/>
      <c r="M22" s="472"/>
      <c r="N22" s="461">
        <f>VLOOKUP(I22,作業機番号!$K:$M,3,FALSE)</f>
        <v>24.5</v>
      </c>
      <c r="O22" s="462"/>
      <c r="P22" s="463"/>
      <c r="Q22" s="141"/>
      <c r="R22" s="142"/>
      <c r="S22" s="142"/>
      <c r="T22" s="142"/>
      <c r="U22" s="142"/>
      <c r="V22" s="142"/>
      <c r="W22" s="142"/>
      <c r="X22" s="142"/>
      <c r="Y22" s="142"/>
      <c r="Z22" s="143"/>
      <c r="AA22" s="218"/>
      <c r="AB22" s="219"/>
      <c r="AC22" s="219"/>
      <c r="AD22" s="219"/>
      <c r="AE22" s="219"/>
      <c r="AF22" s="220"/>
      <c r="AG22" s="464">
        <f t="shared" ref="AG22" si="4">BE22</f>
        <v>0</v>
      </c>
      <c r="AH22" s="465"/>
      <c r="AI22" s="464" t="str">
        <f t="shared" ref="AI22" si="5">IF(J22="","",N22+AG22)</f>
        <v/>
      </c>
      <c r="AJ22" s="473"/>
      <c r="AK22" s="474" t="str">
        <f t="shared" si="3"/>
        <v/>
      </c>
      <c r="AL22" s="475"/>
      <c r="AM22" s="476"/>
      <c r="AN22" s="23"/>
      <c r="AO22" s="24">
        <f>IF(Q22="",0,VLOOKUP(Q22,作業機番号!$A:$I,9,FALSE))</f>
        <v>0</v>
      </c>
      <c r="AP22" s="25">
        <f>IF(R22="",0,VLOOKUP(R22,作業機番号!$A:$I,9,FALSE))</f>
        <v>0</v>
      </c>
      <c r="AQ22" s="25">
        <f>IF(S22="",0,VLOOKUP(S22,作業機番号!$A:$I,9,FALSE))</f>
        <v>0</v>
      </c>
      <c r="AR22" s="25">
        <f>IF(T22="",0,VLOOKUP(T22,作業機番号!$A:$I,9,FALSE))</f>
        <v>0</v>
      </c>
      <c r="AS22" s="25">
        <f>IF(U22="",0,VLOOKUP(U22,作業機番号!$A:$I,9,FALSE))</f>
        <v>0</v>
      </c>
      <c r="AT22" s="25">
        <f>IF(V22="",0,VLOOKUP(V22,作業機番号!$A:$I,9,FALSE))</f>
        <v>0</v>
      </c>
      <c r="AU22" s="25">
        <f>IF(W22="",0,VLOOKUP(W22,作業機番号!$A:$I,9,FALSE))</f>
        <v>0</v>
      </c>
      <c r="AV22" s="25">
        <f>IF(X22="",0,VLOOKUP(X22,作業機番号!$A:$I,9,FALSE))</f>
        <v>0</v>
      </c>
      <c r="AW22" s="25">
        <f>IF(Y22="",0,VLOOKUP(Y22,作業機番号!$A:$I,9,FALSE))</f>
        <v>0</v>
      </c>
      <c r="AX22" s="50">
        <f>IF(Z22="",0,VLOOKUP(Z22,作業機番号!$A:$I,9,FALSE))</f>
        <v>0</v>
      </c>
      <c r="AY22" s="24">
        <f>IF(AA22="",0,VLOOKUP(AA22,作業機番号!$A:$I,9,FALSE))</f>
        <v>0</v>
      </c>
      <c r="AZ22" s="25">
        <f>IF(AB22="",0,VLOOKUP(AB22,作業機番号!$A:$I,9,FALSE))</f>
        <v>0</v>
      </c>
      <c r="BA22" s="25">
        <f>IF(AC22="",0,VLOOKUP(AC22,作業機番号!$A:$I,9,FALSE))</f>
        <v>0</v>
      </c>
      <c r="BB22" s="25">
        <f>IF(AD22="",0,VLOOKUP(AD22,作業機番号!$A:$I,9,FALSE))</f>
        <v>0</v>
      </c>
      <c r="BC22" s="25">
        <f>IF(AE22="",0,VLOOKUP(AE22,作業機番号!$A:$I,9,FALSE))</f>
        <v>0</v>
      </c>
      <c r="BD22" s="50">
        <f>IF(AF22="",0,VLOOKUP(AF22,作業機番号!$A:$I,9,FALSE))</f>
        <v>0</v>
      </c>
      <c r="BE22" s="26">
        <f t="shared" si="2"/>
        <v>0</v>
      </c>
      <c r="BF22" s="170"/>
      <c r="BG22"/>
      <c r="CO22" s="9"/>
      <c r="CP22" s="9"/>
    </row>
    <row r="23" spans="1:94" ht="19.5" customHeight="1" x14ac:dyDescent="0.15">
      <c r="A23" s="513"/>
      <c r="B23" s="30" t="str">
        <f>VLOOKUP(I23,作業機番号!K:O,4,FALSE)</f>
        <v>スイートコーン</v>
      </c>
      <c r="C23" s="86"/>
      <c r="D23" s="31"/>
      <c r="E23" s="31"/>
      <c r="F23" s="31"/>
      <c r="G23" s="31"/>
      <c r="H23" s="32"/>
      <c r="I23" s="186">
        <v>18</v>
      </c>
      <c r="J23" s="469"/>
      <c r="K23" s="470"/>
      <c r="L23" s="471"/>
      <c r="M23" s="472"/>
      <c r="N23" s="461">
        <f>VLOOKUP(I23,作業機番号!$K:$M,3,FALSE)</f>
        <v>16.399999999999999</v>
      </c>
      <c r="O23" s="462"/>
      <c r="P23" s="463"/>
      <c r="Q23" s="141"/>
      <c r="R23" s="142"/>
      <c r="S23" s="142"/>
      <c r="T23" s="142"/>
      <c r="U23" s="142"/>
      <c r="V23" s="142"/>
      <c r="W23" s="142"/>
      <c r="X23" s="142"/>
      <c r="Y23" s="142"/>
      <c r="Z23" s="143"/>
      <c r="AA23" s="218"/>
      <c r="AB23" s="219"/>
      <c r="AC23" s="219"/>
      <c r="AD23" s="219"/>
      <c r="AE23" s="219"/>
      <c r="AF23" s="220"/>
      <c r="AG23" s="464">
        <f t="shared" ref="AG23:AG36" si="6">BE23</f>
        <v>0</v>
      </c>
      <c r="AH23" s="465"/>
      <c r="AI23" s="464" t="str">
        <f t="shared" ref="AI23" si="7">IF(J23="","",N23+AG23)</f>
        <v/>
      </c>
      <c r="AJ23" s="473"/>
      <c r="AK23" s="474" t="str">
        <f t="shared" si="3"/>
        <v/>
      </c>
      <c r="AL23" s="475"/>
      <c r="AM23" s="476"/>
      <c r="AN23" s="23"/>
      <c r="AO23" s="24">
        <f>IF(Q23="",0,VLOOKUP(Q23,作業機番号!$A:$I,9,FALSE))</f>
        <v>0</v>
      </c>
      <c r="AP23" s="25">
        <f>IF(R23="",0,VLOOKUP(R23,作業機番号!$A:$I,9,FALSE))</f>
        <v>0</v>
      </c>
      <c r="AQ23" s="25">
        <f>IF(S23="",0,VLOOKUP(S23,作業機番号!$A:$I,9,FALSE))</f>
        <v>0</v>
      </c>
      <c r="AR23" s="25">
        <f>IF(T23="",0,VLOOKUP(T23,作業機番号!$A:$I,9,FALSE))</f>
        <v>0</v>
      </c>
      <c r="AS23" s="25">
        <f>IF(U23="",0,VLOOKUP(U23,作業機番号!$A:$I,9,FALSE))</f>
        <v>0</v>
      </c>
      <c r="AT23" s="25">
        <f>IF(V23="",0,VLOOKUP(V23,作業機番号!$A:$I,9,FALSE))</f>
        <v>0</v>
      </c>
      <c r="AU23" s="25">
        <f>IF(W23="",0,VLOOKUP(W23,作業機番号!$A:$I,9,FALSE))</f>
        <v>0</v>
      </c>
      <c r="AV23" s="25">
        <f>IF(X23="",0,VLOOKUP(X23,作業機番号!$A:$I,9,FALSE))</f>
        <v>0</v>
      </c>
      <c r="AW23" s="25">
        <f>IF(Y23="",0,VLOOKUP(Y23,作業機番号!$A:$I,9,FALSE))</f>
        <v>0</v>
      </c>
      <c r="AX23" s="50">
        <f>IF(Z23="",0,VLOOKUP(Z23,作業機番号!$A:$I,9,FALSE))</f>
        <v>0</v>
      </c>
      <c r="AY23" s="24">
        <f>IF(AA23="",0,VLOOKUP(AA23,作業機番号!$A:$I,9,FALSE))</f>
        <v>0</v>
      </c>
      <c r="AZ23" s="25">
        <f>IF(AB23="",0,VLOOKUP(AB23,作業機番号!$A:$I,9,FALSE))</f>
        <v>0</v>
      </c>
      <c r="BA23" s="25">
        <f>IF(AC23="",0,VLOOKUP(AC23,作業機番号!$A:$I,9,FALSE))</f>
        <v>0</v>
      </c>
      <c r="BB23" s="25">
        <f>IF(AD23="",0,VLOOKUP(AD23,作業機番号!$A:$I,9,FALSE))</f>
        <v>0</v>
      </c>
      <c r="BC23" s="25">
        <f>IF(AE23="",0,VLOOKUP(AE23,作業機番号!$A:$I,9,FALSE))</f>
        <v>0</v>
      </c>
      <c r="BD23" s="50">
        <f>IF(AF23="",0,VLOOKUP(AF23,作業機番号!$A:$I,9,FALSE))</f>
        <v>0</v>
      </c>
      <c r="BE23" s="26">
        <f t="shared" si="2"/>
        <v>0</v>
      </c>
      <c r="BF23" s="209" t="s">
        <v>361</v>
      </c>
      <c r="BG23" s="170" t="s">
        <v>431</v>
      </c>
      <c r="CO23" s="9"/>
      <c r="CP23" s="9"/>
    </row>
    <row r="24" spans="1:94" ht="19.5" customHeight="1" x14ac:dyDescent="0.15">
      <c r="A24" s="498"/>
      <c r="B24" s="30" t="str">
        <f>VLOOKUP(I24,作業機番号!K:O,4,FALSE)</f>
        <v>一般そ菜</v>
      </c>
      <c r="C24" s="86"/>
      <c r="D24" s="31"/>
      <c r="E24" s="31"/>
      <c r="F24" s="31"/>
      <c r="G24" s="31"/>
      <c r="H24" s="32"/>
      <c r="I24" s="186">
        <v>19</v>
      </c>
      <c r="J24" s="469"/>
      <c r="K24" s="470"/>
      <c r="L24" s="471"/>
      <c r="M24" s="472"/>
      <c r="N24" s="461">
        <f>VLOOKUP(I24,作業機番号!$K:$M,3,FALSE)</f>
        <v>6</v>
      </c>
      <c r="O24" s="462"/>
      <c r="P24" s="463"/>
      <c r="Q24" s="141"/>
      <c r="R24" s="142"/>
      <c r="S24" s="142"/>
      <c r="T24" s="142"/>
      <c r="U24" s="142"/>
      <c r="V24" s="142"/>
      <c r="W24" s="142"/>
      <c r="X24" s="142"/>
      <c r="Y24" s="142"/>
      <c r="Z24" s="143"/>
      <c r="AA24" s="218"/>
      <c r="AB24" s="219"/>
      <c r="AC24" s="219"/>
      <c r="AD24" s="219"/>
      <c r="AE24" s="219"/>
      <c r="AF24" s="220"/>
      <c r="AG24" s="464">
        <f t="shared" si="6"/>
        <v>0</v>
      </c>
      <c r="AH24" s="465"/>
      <c r="AI24" s="464" t="str">
        <f t="shared" ref="AI24" si="8">IF(J24="","",N24+AG24)</f>
        <v/>
      </c>
      <c r="AJ24" s="473"/>
      <c r="AK24" s="474" t="str">
        <f t="shared" si="3"/>
        <v/>
      </c>
      <c r="AL24" s="475"/>
      <c r="AM24" s="476"/>
      <c r="AN24" s="23"/>
      <c r="AO24" s="24">
        <f>IF(Q24="",0,VLOOKUP(Q24,作業機番号!$A:$I,9,FALSE))</f>
        <v>0</v>
      </c>
      <c r="AP24" s="25">
        <f>IF(R24="",0,VLOOKUP(R24,作業機番号!$A:$I,9,FALSE))</f>
        <v>0</v>
      </c>
      <c r="AQ24" s="25">
        <f>IF(S24="",0,VLOOKUP(S24,作業機番号!$A:$I,9,FALSE))</f>
        <v>0</v>
      </c>
      <c r="AR24" s="25">
        <f>IF(T24="",0,VLOOKUP(T24,作業機番号!$A:$I,9,FALSE))</f>
        <v>0</v>
      </c>
      <c r="AS24" s="25">
        <f>IF(U24="",0,VLOOKUP(U24,作業機番号!$A:$I,9,FALSE))</f>
        <v>0</v>
      </c>
      <c r="AT24" s="25">
        <f>IF(V24="",0,VLOOKUP(V24,作業機番号!$A:$I,9,FALSE))</f>
        <v>0</v>
      </c>
      <c r="AU24" s="25">
        <f>IF(W24="",0,VLOOKUP(W24,作業機番号!$A:$I,9,FALSE))</f>
        <v>0</v>
      </c>
      <c r="AV24" s="25">
        <f>IF(X24="",0,VLOOKUP(X24,作業機番号!$A:$I,9,FALSE))</f>
        <v>0</v>
      </c>
      <c r="AW24" s="25">
        <f>IF(Y24="",0,VLOOKUP(Y24,作業機番号!$A:$I,9,FALSE))</f>
        <v>0</v>
      </c>
      <c r="AX24" s="50">
        <f>IF(Z24="",0,VLOOKUP(Z24,作業機番号!$A:$I,9,FALSE))</f>
        <v>0</v>
      </c>
      <c r="AY24" s="24">
        <f>IF(AA24="",0,VLOOKUP(AA24,作業機番号!$A:$I,9,FALSE))</f>
        <v>0</v>
      </c>
      <c r="AZ24" s="25">
        <f>IF(AB24="",0,VLOOKUP(AB24,作業機番号!$A:$I,9,FALSE))</f>
        <v>0</v>
      </c>
      <c r="BA24" s="25">
        <f>IF(AC24="",0,VLOOKUP(AC24,作業機番号!$A:$I,9,FALSE))</f>
        <v>0</v>
      </c>
      <c r="BB24" s="25">
        <f>IF(AD24="",0,VLOOKUP(AD24,作業機番号!$A:$I,9,FALSE))</f>
        <v>0</v>
      </c>
      <c r="BC24" s="25">
        <f>IF(AE24="",0,VLOOKUP(AE24,作業機番号!$A:$I,9,FALSE))</f>
        <v>0</v>
      </c>
      <c r="BD24" s="50">
        <f>IF(AF24="",0,VLOOKUP(AF24,作業機番号!$A:$I,9,FALSE))</f>
        <v>0</v>
      </c>
      <c r="BE24" s="26">
        <f t="shared" si="2"/>
        <v>0</v>
      </c>
      <c r="BF24" s="170"/>
      <c r="BG24" s="170" t="s">
        <v>432</v>
      </c>
      <c r="CO24" s="9"/>
      <c r="CP24" s="9"/>
    </row>
    <row r="25" spans="1:94" ht="19.5" customHeight="1" x14ac:dyDescent="0.15">
      <c r="A25" s="497" t="s">
        <v>37</v>
      </c>
      <c r="B25" s="20" t="str">
        <f>VLOOKUP(I25,作業機番号!K:O,4,FALSE)</f>
        <v>移植ﾀｲﾌﾟ</v>
      </c>
      <c r="C25" s="84"/>
      <c r="D25" s="21"/>
      <c r="E25" s="21"/>
      <c r="F25" s="21"/>
      <c r="G25" s="21"/>
      <c r="H25" s="22"/>
      <c r="I25" s="184">
        <v>20</v>
      </c>
      <c r="J25" s="477"/>
      <c r="K25" s="478"/>
      <c r="L25" s="479"/>
      <c r="M25" s="480"/>
      <c r="N25" s="481">
        <f>VLOOKUP(I25,作業機番号!$K:$M,3,FALSE)</f>
        <v>20.3</v>
      </c>
      <c r="O25" s="482"/>
      <c r="P25" s="483"/>
      <c r="Q25" s="135"/>
      <c r="R25" s="136"/>
      <c r="S25" s="136"/>
      <c r="T25" s="136"/>
      <c r="U25" s="136"/>
      <c r="V25" s="136"/>
      <c r="W25" s="136"/>
      <c r="X25" s="136"/>
      <c r="Y25" s="136"/>
      <c r="Z25" s="137"/>
      <c r="AA25" s="212"/>
      <c r="AB25" s="213"/>
      <c r="AC25" s="213"/>
      <c r="AD25" s="213"/>
      <c r="AE25" s="213"/>
      <c r="AF25" s="214"/>
      <c r="AG25" s="454">
        <f t="shared" si="6"/>
        <v>0</v>
      </c>
      <c r="AH25" s="455"/>
      <c r="AI25" s="454" t="str">
        <f t="shared" si="1"/>
        <v/>
      </c>
      <c r="AJ25" s="456"/>
      <c r="AK25" s="499" t="str">
        <f t="shared" si="3"/>
        <v/>
      </c>
      <c r="AL25" s="500"/>
      <c r="AM25" s="501"/>
      <c r="AN25" s="23"/>
      <c r="AO25" s="24">
        <f>IF(Q25="",0,VLOOKUP(Q25,作業機番号!$A:$I,9,FALSE))</f>
        <v>0</v>
      </c>
      <c r="AP25" s="25">
        <f>IF(R25="",0,VLOOKUP(R25,作業機番号!$A:$I,9,FALSE))</f>
        <v>0</v>
      </c>
      <c r="AQ25" s="25">
        <f>IF(S25="",0,VLOOKUP(S25,作業機番号!$A:$I,9,FALSE))</f>
        <v>0</v>
      </c>
      <c r="AR25" s="25">
        <f>IF(T25="",0,VLOOKUP(T25,作業機番号!$A:$I,9,FALSE))</f>
        <v>0</v>
      </c>
      <c r="AS25" s="25">
        <f>IF(U25="",0,VLOOKUP(U25,作業機番号!$A:$I,9,FALSE))</f>
        <v>0</v>
      </c>
      <c r="AT25" s="25">
        <f>IF(V25="",0,VLOOKUP(V25,作業機番号!$A:$I,9,FALSE))</f>
        <v>0</v>
      </c>
      <c r="AU25" s="25">
        <f>IF(W25="",0,VLOOKUP(W25,作業機番号!$A:$I,9,FALSE))</f>
        <v>0</v>
      </c>
      <c r="AV25" s="25">
        <f>IF(X25="",0,VLOOKUP(X25,作業機番号!$A:$I,9,FALSE))</f>
        <v>0</v>
      </c>
      <c r="AW25" s="25">
        <f>IF(Y25="",0,VLOOKUP(Y25,作業機番号!$A:$I,9,FALSE))</f>
        <v>0</v>
      </c>
      <c r="AX25" s="50">
        <f>IF(Z25="",0,VLOOKUP(Z25,作業機番号!$A:$I,9,FALSE))</f>
        <v>0</v>
      </c>
      <c r="AY25" s="24">
        <f>IF(AA25="",0,VLOOKUP(AA25,作業機番号!$A:$I,9,FALSE))</f>
        <v>0</v>
      </c>
      <c r="AZ25" s="25">
        <f>IF(AB25="",0,VLOOKUP(AB25,作業機番号!$A:$I,9,FALSE))</f>
        <v>0</v>
      </c>
      <c r="BA25" s="25">
        <f>IF(AC25="",0,VLOOKUP(AC25,作業機番号!$A:$I,9,FALSE))</f>
        <v>0</v>
      </c>
      <c r="BB25" s="25">
        <f>IF(AD25="",0,VLOOKUP(AD25,作業機番号!$A:$I,9,FALSE))</f>
        <v>0</v>
      </c>
      <c r="BC25" s="25">
        <f>IF(AE25="",0,VLOOKUP(AE25,作業機番号!$A:$I,9,FALSE))</f>
        <v>0</v>
      </c>
      <c r="BD25" s="50">
        <f>IF(AF25="",0,VLOOKUP(AF25,作業機番号!$A:$I,9,FALSE))</f>
        <v>0</v>
      </c>
      <c r="BE25" s="26">
        <f t="shared" si="2"/>
        <v>0</v>
      </c>
      <c r="BF25" s="209"/>
      <c r="BG25" s="170"/>
      <c r="CO25" s="9"/>
      <c r="CP25" s="9"/>
    </row>
    <row r="26" spans="1:94" ht="19.5" customHeight="1" x14ac:dyDescent="0.15">
      <c r="A26" s="498"/>
      <c r="B26" s="27" t="str">
        <f>VLOOKUP(I26,作業機番号!K:O,4,FALSE)</f>
        <v>非移植ﾀｲﾌﾟ</v>
      </c>
      <c r="C26" s="87"/>
      <c r="D26" s="28"/>
      <c r="E26" s="28"/>
      <c r="F26" s="28"/>
      <c r="G26" s="28"/>
      <c r="H26" s="29"/>
      <c r="I26" s="185">
        <v>21</v>
      </c>
      <c r="J26" s="502"/>
      <c r="K26" s="503"/>
      <c r="L26" s="504"/>
      <c r="M26" s="505"/>
      <c r="N26" s="506">
        <f>VLOOKUP(I26,作業機番号!$K:$M,3,FALSE)</f>
        <v>20.399999999999999</v>
      </c>
      <c r="O26" s="507"/>
      <c r="P26" s="508"/>
      <c r="Q26" s="138"/>
      <c r="R26" s="139"/>
      <c r="S26" s="139"/>
      <c r="T26" s="139"/>
      <c r="U26" s="139"/>
      <c r="V26" s="139"/>
      <c r="W26" s="139"/>
      <c r="X26" s="139"/>
      <c r="Y26" s="139"/>
      <c r="Z26" s="140"/>
      <c r="AA26" s="215"/>
      <c r="AB26" s="216"/>
      <c r="AC26" s="216"/>
      <c r="AD26" s="216"/>
      <c r="AE26" s="216"/>
      <c r="AF26" s="217"/>
      <c r="AG26" s="484">
        <f t="shared" si="6"/>
        <v>0</v>
      </c>
      <c r="AH26" s="509"/>
      <c r="AI26" s="484" t="str">
        <f t="shared" si="1"/>
        <v/>
      </c>
      <c r="AJ26" s="485"/>
      <c r="AK26" s="510" t="str">
        <f t="shared" si="3"/>
        <v/>
      </c>
      <c r="AL26" s="511"/>
      <c r="AM26" s="512"/>
      <c r="AN26" s="23"/>
      <c r="AO26" s="24">
        <f>IF(Q26="",0,VLOOKUP(Q26,作業機番号!$A:$I,9,FALSE))</f>
        <v>0</v>
      </c>
      <c r="AP26" s="25">
        <f>IF(R26="",0,VLOOKUP(R26,作業機番号!$A:$I,9,FALSE))</f>
        <v>0</v>
      </c>
      <c r="AQ26" s="25">
        <f>IF(S26="",0,VLOOKUP(S26,作業機番号!$A:$I,9,FALSE))</f>
        <v>0</v>
      </c>
      <c r="AR26" s="25">
        <f>IF(T26="",0,VLOOKUP(T26,作業機番号!$A:$I,9,FALSE))</f>
        <v>0</v>
      </c>
      <c r="AS26" s="25">
        <f>IF(U26="",0,VLOOKUP(U26,作業機番号!$A:$I,9,FALSE))</f>
        <v>0</v>
      </c>
      <c r="AT26" s="25">
        <f>IF(V26="",0,VLOOKUP(V26,作業機番号!$A:$I,9,FALSE))</f>
        <v>0</v>
      </c>
      <c r="AU26" s="25">
        <f>IF(W26="",0,VLOOKUP(W26,作業機番号!$A:$I,9,FALSE))</f>
        <v>0</v>
      </c>
      <c r="AV26" s="25">
        <f>IF(X26="",0,VLOOKUP(X26,作業機番号!$A:$I,9,FALSE))</f>
        <v>0</v>
      </c>
      <c r="AW26" s="25">
        <f>IF(Y26="",0,VLOOKUP(Y26,作業機番号!$A:$I,9,FALSE))</f>
        <v>0</v>
      </c>
      <c r="AX26" s="50">
        <f>IF(Z26="",0,VLOOKUP(Z26,作業機番号!$A:$I,9,FALSE))</f>
        <v>0</v>
      </c>
      <c r="AY26" s="24">
        <f>IF(AA26="",0,VLOOKUP(AA26,作業機番号!$A:$I,9,FALSE))</f>
        <v>0</v>
      </c>
      <c r="AZ26" s="25">
        <f>IF(AB26="",0,VLOOKUP(AB26,作業機番号!$A:$I,9,FALSE))</f>
        <v>0</v>
      </c>
      <c r="BA26" s="25">
        <f>IF(AC26="",0,VLOOKUP(AC26,作業機番号!$A:$I,9,FALSE))</f>
        <v>0</v>
      </c>
      <c r="BB26" s="25">
        <f>IF(AD26="",0,VLOOKUP(AD26,作業機番号!$A:$I,9,FALSE))</f>
        <v>0</v>
      </c>
      <c r="BC26" s="25">
        <f>IF(AE26="",0,VLOOKUP(AE26,作業機番号!$A:$I,9,FALSE))</f>
        <v>0</v>
      </c>
      <c r="BD26" s="50">
        <f>IF(AF26="",0,VLOOKUP(AF26,作業機番号!$A:$I,9,FALSE))</f>
        <v>0</v>
      </c>
      <c r="BE26" s="26">
        <f t="shared" si="2"/>
        <v>0</v>
      </c>
      <c r="BF26" s="209" t="s">
        <v>419</v>
      </c>
      <c r="BG26" s="170" t="s">
        <v>435</v>
      </c>
      <c r="CO26" s="9"/>
      <c r="CP26" s="9"/>
    </row>
    <row r="27" spans="1:94" ht="19.5" customHeight="1" thickBot="1" x14ac:dyDescent="0.2">
      <c r="A27" s="497" t="s">
        <v>38</v>
      </c>
      <c r="B27" s="82" t="str">
        <f>VLOOKUP(I27,作業機番号!K:O,4,FALSE)</f>
        <v>草地更新（採草利用）</v>
      </c>
      <c r="C27" s="88"/>
      <c r="D27" s="21"/>
      <c r="E27" s="21"/>
      <c r="F27" s="21"/>
      <c r="G27" s="21"/>
      <c r="H27" s="22"/>
      <c r="I27" s="184">
        <v>22</v>
      </c>
      <c r="J27" s="477"/>
      <c r="K27" s="478"/>
      <c r="L27" s="479"/>
      <c r="M27" s="480"/>
      <c r="N27" s="481">
        <f>VLOOKUP(I27,作業機番号!$K:$M,3,FALSE)</f>
        <v>16.8</v>
      </c>
      <c r="O27" s="482"/>
      <c r="P27" s="483"/>
      <c r="Q27" s="135"/>
      <c r="R27" s="136"/>
      <c r="S27" s="136"/>
      <c r="T27" s="136"/>
      <c r="U27" s="136"/>
      <c r="V27" s="136"/>
      <c r="W27" s="136"/>
      <c r="X27" s="136"/>
      <c r="Y27" s="136"/>
      <c r="Z27" s="137"/>
      <c r="AA27" s="212"/>
      <c r="AB27" s="213"/>
      <c r="AC27" s="213"/>
      <c r="AD27" s="213"/>
      <c r="AE27" s="213"/>
      <c r="AF27" s="214"/>
      <c r="AG27" s="454">
        <f t="shared" si="6"/>
        <v>0</v>
      </c>
      <c r="AH27" s="455"/>
      <c r="AI27" s="454" t="str">
        <f t="shared" si="1"/>
        <v/>
      </c>
      <c r="AJ27" s="456"/>
      <c r="AK27" s="466" t="str">
        <f t="shared" si="3"/>
        <v/>
      </c>
      <c r="AL27" s="467"/>
      <c r="AM27" s="468"/>
      <c r="AN27" s="23"/>
      <c r="AO27" s="24">
        <f>IF(Q27="",0,VLOOKUP(Q27,作業機番号!$A:$I,9,FALSE))</f>
        <v>0</v>
      </c>
      <c r="AP27" s="25">
        <f>IF(R27="",0,VLOOKUP(R27,作業機番号!$A:$I,9,FALSE))</f>
        <v>0</v>
      </c>
      <c r="AQ27" s="25">
        <f>IF(S27="",0,VLOOKUP(S27,作業機番号!$A:$I,9,FALSE))</f>
        <v>0</v>
      </c>
      <c r="AR27" s="25">
        <f>IF(T27="",0,VLOOKUP(T27,作業機番号!$A:$I,9,FALSE))</f>
        <v>0</v>
      </c>
      <c r="AS27" s="25">
        <f>IF(U27="",0,VLOOKUP(U27,作業機番号!$A:$I,9,FALSE))</f>
        <v>0</v>
      </c>
      <c r="AT27" s="25">
        <f>IF(V27="",0,VLOOKUP(V27,作業機番号!$A:$I,9,FALSE))</f>
        <v>0</v>
      </c>
      <c r="AU27" s="25">
        <f>IF(W27="",0,VLOOKUP(W27,作業機番号!$A:$I,9,FALSE))</f>
        <v>0</v>
      </c>
      <c r="AV27" s="25">
        <f>IF(X27="",0,VLOOKUP(X27,作業機番号!$A:$I,9,FALSE))</f>
        <v>0</v>
      </c>
      <c r="AW27" s="25">
        <f>IF(Y27="",0,VLOOKUP(Y27,作業機番号!$A:$I,9,FALSE))</f>
        <v>0</v>
      </c>
      <c r="AX27" s="50">
        <f>IF(Z27="",0,VLOOKUP(Z27,作業機番号!$A:$I,9,FALSE))</f>
        <v>0</v>
      </c>
      <c r="AY27" s="24">
        <f>IF(AA27="",0,VLOOKUP(AA27,作業機番号!$A:$I,9,FALSE))</f>
        <v>0</v>
      </c>
      <c r="AZ27" s="25">
        <f>IF(AB27="",0,VLOOKUP(AB27,作業機番号!$A:$I,9,FALSE))</f>
        <v>0</v>
      </c>
      <c r="BA27" s="25">
        <f>IF(AC27="",0,VLOOKUP(AC27,作業機番号!$A:$I,9,FALSE))</f>
        <v>0</v>
      </c>
      <c r="BB27" s="25">
        <f>IF(AD27="",0,VLOOKUP(AD27,作業機番号!$A:$I,9,FALSE))</f>
        <v>0</v>
      </c>
      <c r="BC27" s="25">
        <f>IF(AE27="",0,VLOOKUP(AE27,作業機番号!$A:$I,9,FALSE))</f>
        <v>0</v>
      </c>
      <c r="BD27" s="50">
        <f>IF(AF27="",0,VLOOKUP(AF27,作業機番号!$A:$I,9,FALSE))</f>
        <v>0</v>
      </c>
      <c r="BE27" s="26">
        <f t="shared" si="2"/>
        <v>0</v>
      </c>
      <c r="BF27" s="170"/>
      <c r="BG27" s="170"/>
      <c r="CO27" s="9"/>
      <c r="CP27" s="9"/>
    </row>
    <row r="28" spans="1:94" ht="19.5" customHeight="1" thickBot="1" x14ac:dyDescent="0.2">
      <c r="A28" s="513"/>
      <c r="B28" s="30" t="str">
        <f>VLOOKUP(I28,作業機番号!K:O,4,FALSE)</f>
        <v>草地更新（放牧利用）</v>
      </c>
      <c r="C28" s="86"/>
      <c r="D28" s="31"/>
      <c r="E28" s="31"/>
      <c r="F28" s="31"/>
      <c r="G28" s="31"/>
      <c r="H28" s="32"/>
      <c r="I28" s="186">
        <v>23</v>
      </c>
      <c r="J28" s="469"/>
      <c r="K28" s="470"/>
      <c r="L28" s="471"/>
      <c r="M28" s="472"/>
      <c r="N28" s="461">
        <f>VLOOKUP(I28,作業機番号!$K:$M,3,FALSE)</f>
        <v>12.7</v>
      </c>
      <c r="O28" s="462"/>
      <c r="P28" s="463"/>
      <c r="Q28" s="141"/>
      <c r="R28" s="142"/>
      <c r="S28" s="142"/>
      <c r="T28" s="142"/>
      <c r="U28" s="142"/>
      <c r="V28" s="142"/>
      <c r="W28" s="142"/>
      <c r="X28" s="142"/>
      <c r="Y28" s="142"/>
      <c r="Z28" s="143"/>
      <c r="AA28" s="218"/>
      <c r="AB28" s="219"/>
      <c r="AC28" s="219"/>
      <c r="AD28" s="219"/>
      <c r="AE28" s="219"/>
      <c r="AF28" s="220"/>
      <c r="AG28" s="464">
        <f t="shared" si="6"/>
        <v>0</v>
      </c>
      <c r="AH28" s="465"/>
      <c r="AI28" s="464" t="str">
        <f t="shared" si="1"/>
        <v/>
      </c>
      <c r="AJ28" s="473"/>
      <c r="AK28" s="474" t="str">
        <f t="shared" si="3"/>
        <v/>
      </c>
      <c r="AL28" s="475"/>
      <c r="AM28" s="476"/>
      <c r="AN28" s="23"/>
      <c r="AO28" s="24">
        <f>IF(Q28="",0,VLOOKUP(Q28,作業機番号!$A:$I,9,FALSE))</f>
        <v>0</v>
      </c>
      <c r="AP28" s="25">
        <f>IF(R28="",0,VLOOKUP(R28,作業機番号!$A:$I,9,FALSE))</f>
        <v>0</v>
      </c>
      <c r="AQ28" s="25">
        <f>IF(S28="",0,VLOOKUP(S28,作業機番号!$A:$I,9,FALSE))</f>
        <v>0</v>
      </c>
      <c r="AR28" s="25">
        <f>IF(T28="",0,VLOOKUP(T28,作業機番号!$A:$I,9,FALSE))</f>
        <v>0</v>
      </c>
      <c r="AS28" s="25">
        <f>IF(U28="",0,VLOOKUP(U28,作業機番号!$A:$I,9,FALSE))</f>
        <v>0</v>
      </c>
      <c r="AT28" s="25">
        <f>IF(V28="",0,VLOOKUP(V28,作業機番号!$A:$I,9,FALSE))</f>
        <v>0</v>
      </c>
      <c r="AU28" s="25">
        <f>IF(W28="",0,VLOOKUP(W28,作業機番号!$A:$I,9,FALSE))</f>
        <v>0</v>
      </c>
      <c r="AV28" s="25">
        <f>IF(X28="",0,VLOOKUP(X28,作業機番号!$A:$I,9,FALSE))</f>
        <v>0</v>
      </c>
      <c r="AW28" s="25">
        <f>IF(Y28="",0,VLOOKUP(Y28,作業機番号!$A:$I,9,FALSE))</f>
        <v>0</v>
      </c>
      <c r="AX28" s="50">
        <f>IF(Z28="",0,VLOOKUP(Z28,作業機番号!$A:$I,9,FALSE))</f>
        <v>0</v>
      </c>
      <c r="AY28" s="24">
        <f>IF(AA28="",0,VLOOKUP(AA28,作業機番号!$A:$I,9,FALSE))</f>
        <v>0</v>
      </c>
      <c r="AZ28" s="25">
        <f>IF(AB28="",0,VLOOKUP(AB28,作業機番号!$A:$I,9,FALSE))</f>
        <v>0</v>
      </c>
      <c r="BA28" s="25">
        <f>IF(AC28="",0,VLOOKUP(AC28,作業機番号!$A:$I,9,FALSE))</f>
        <v>0</v>
      </c>
      <c r="BB28" s="25">
        <f>IF(AD28="",0,VLOOKUP(AD28,作業機番号!$A:$I,9,FALSE))</f>
        <v>0</v>
      </c>
      <c r="BC28" s="25">
        <f>IF(AE28="",0,VLOOKUP(AE28,作業機番号!$A:$I,9,FALSE))</f>
        <v>0</v>
      </c>
      <c r="BD28" s="50">
        <f>IF(AF28="",0,VLOOKUP(AF28,作業機番号!$A:$I,9,FALSE))</f>
        <v>0</v>
      </c>
      <c r="BE28" s="190">
        <f t="shared" si="2"/>
        <v>0</v>
      </c>
      <c r="BF28" s="535" t="s">
        <v>416</v>
      </c>
      <c r="BG28" s="536"/>
      <c r="BH28" s="536"/>
      <c r="BI28" s="536"/>
      <c r="BJ28" s="537"/>
      <c r="BK28" s="171"/>
      <c r="BL28" s="171"/>
      <c r="BM28" s="171"/>
      <c r="BN28" s="171"/>
      <c r="BO28" s="171"/>
      <c r="CO28" s="9"/>
      <c r="CP28" s="9"/>
    </row>
    <row r="29" spans="1:94" ht="19.5" customHeight="1" x14ac:dyDescent="0.15">
      <c r="A29" s="513"/>
      <c r="B29" s="30" t="str">
        <f>VLOOKUP(I29,作業機番号!K:O,4,FALSE)</f>
        <v>乾燥ﾀｲﾌﾟ（2回刈り）</v>
      </c>
      <c r="C29" s="86"/>
      <c r="D29" s="31"/>
      <c r="E29" s="31"/>
      <c r="F29" s="31"/>
      <c r="G29" s="31"/>
      <c r="H29" s="32"/>
      <c r="I29" s="186">
        <v>24</v>
      </c>
      <c r="J29" s="469"/>
      <c r="K29" s="470"/>
      <c r="L29" s="471"/>
      <c r="M29" s="472"/>
      <c r="N29" s="461">
        <f>VLOOKUP(I29,作業機番号!$K:$M,3,FALSE)</f>
        <v>9</v>
      </c>
      <c r="O29" s="462"/>
      <c r="P29" s="463"/>
      <c r="Q29" s="141"/>
      <c r="R29" s="142"/>
      <c r="S29" s="142"/>
      <c r="T29" s="142"/>
      <c r="U29" s="142"/>
      <c r="V29" s="142"/>
      <c r="W29" s="142"/>
      <c r="X29" s="142"/>
      <c r="Y29" s="142"/>
      <c r="Z29" s="143"/>
      <c r="AA29" s="218"/>
      <c r="AB29" s="219"/>
      <c r="AC29" s="219"/>
      <c r="AD29" s="219"/>
      <c r="AE29" s="219"/>
      <c r="AF29" s="220"/>
      <c r="AG29" s="464">
        <f t="shared" si="6"/>
        <v>0</v>
      </c>
      <c r="AH29" s="465"/>
      <c r="AI29" s="464" t="str">
        <f t="shared" si="1"/>
        <v/>
      </c>
      <c r="AJ29" s="473"/>
      <c r="AK29" s="474" t="str">
        <f t="shared" si="3"/>
        <v/>
      </c>
      <c r="AL29" s="475"/>
      <c r="AM29" s="476"/>
      <c r="AN29" s="23"/>
      <c r="AO29" s="24">
        <f>IF(Q29="",0,VLOOKUP(Q29,作業機番号!$A:$I,9,FALSE))</f>
        <v>0</v>
      </c>
      <c r="AP29" s="25">
        <f>IF(R29="",0,VLOOKUP(R29,作業機番号!$A:$I,9,FALSE))</f>
        <v>0</v>
      </c>
      <c r="AQ29" s="25">
        <f>IF(S29="",0,VLOOKUP(S29,作業機番号!$A:$I,9,FALSE))</f>
        <v>0</v>
      </c>
      <c r="AR29" s="25">
        <f>IF(T29="",0,VLOOKUP(T29,作業機番号!$A:$I,9,FALSE))</f>
        <v>0</v>
      </c>
      <c r="AS29" s="25">
        <f>IF(U29="",0,VLOOKUP(U29,作業機番号!$A:$I,9,FALSE))</f>
        <v>0</v>
      </c>
      <c r="AT29" s="25">
        <f>IF(V29="",0,VLOOKUP(V29,作業機番号!$A:$I,9,FALSE))</f>
        <v>0</v>
      </c>
      <c r="AU29" s="25">
        <f>IF(W29="",0,VLOOKUP(W29,作業機番号!$A:$I,9,FALSE))</f>
        <v>0</v>
      </c>
      <c r="AV29" s="25">
        <f>IF(X29="",0,VLOOKUP(X29,作業機番号!$A:$I,9,FALSE))</f>
        <v>0</v>
      </c>
      <c r="AW29" s="25">
        <f>IF(Y29="",0,VLOOKUP(Y29,作業機番号!$A:$I,9,FALSE))</f>
        <v>0</v>
      </c>
      <c r="AX29" s="50">
        <f>IF(Z29="",0,VLOOKUP(Z29,作業機番号!$A:$I,9,FALSE))</f>
        <v>0</v>
      </c>
      <c r="AY29" s="24">
        <f>IF(AA29="",0,VLOOKUP(AA29,作業機番号!$A:$I,9,FALSE))</f>
        <v>0</v>
      </c>
      <c r="AZ29" s="25">
        <f>IF(AB29="",0,VLOOKUP(AB29,作業機番号!$A:$I,9,FALSE))</f>
        <v>0</v>
      </c>
      <c r="BA29" s="25">
        <f>IF(AC29="",0,VLOOKUP(AC29,作業機番号!$A:$I,9,FALSE))</f>
        <v>0</v>
      </c>
      <c r="BB29" s="25">
        <f>IF(AD29="",0,VLOOKUP(AD29,作業機番号!$A:$I,9,FALSE))</f>
        <v>0</v>
      </c>
      <c r="BC29" s="25">
        <f>IF(AE29="",0,VLOOKUP(AE29,作業機番号!$A:$I,9,FALSE))</f>
        <v>0</v>
      </c>
      <c r="BD29" s="50">
        <f>IF(AF29="",0,VLOOKUP(AF29,作業機番号!$A:$I,9,FALSE))</f>
        <v>0</v>
      </c>
      <c r="BE29" s="26">
        <f t="shared" si="2"/>
        <v>0</v>
      </c>
      <c r="BG29"/>
      <c r="CO29" s="9"/>
      <c r="CP29" s="9"/>
    </row>
    <row r="30" spans="1:94" ht="19.5" customHeight="1" x14ac:dyDescent="0.15">
      <c r="A30" s="513"/>
      <c r="B30" s="30" t="str">
        <f>VLOOKUP(I30,作業機番号!K:O,4,FALSE)</f>
        <v>ｻｲﾚｰｼﾞﾀｲﾌﾟ（2回刈り）</v>
      </c>
      <c r="C30" s="86"/>
      <c r="D30" s="31"/>
      <c r="E30" s="31"/>
      <c r="F30" s="31"/>
      <c r="G30" s="31"/>
      <c r="H30" s="32"/>
      <c r="I30" s="186">
        <v>25</v>
      </c>
      <c r="J30" s="469"/>
      <c r="K30" s="470"/>
      <c r="L30" s="471"/>
      <c r="M30" s="472"/>
      <c r="N30" s="461">
        <f>VLOOKUP(I30,作業機番号!$K:$M,3,FALSE)</f>
        <v>8.4</v>
      </c>
      <c r="O30" s="462"/>
      <c r="P30" s="463"/>
      <c r="Q30" s="141"/>
      <c r="R30" s="142"/>
      <c r="S30" s="142"/>
      <c r="T30" s="142"/>
      <c r="U30" s="142"/>
      <c r="V30" s="142"/>
      <c r="W30" s="142"/>
      <c r="X30" s="142"/>
      <c r="Y30" s="142"/>
      <c r="Z30" s="143"/>
      <c r="AA30" s="218"/>
      <c r="AB30" s="219"/>
      <c r="AC30" s="219"/>
      <c r="AD30" s="219"/>
      <c r="AE30" s="219"/>
      <c r="AF30" s="220"/>
      <c r="AG30" s="464">
        <f t="shared" si="6"/>
        <v>0</v>
      </c>
      <c r="AH30" s="465"/>
      <c r="AI30" s="464" t="str">
        <f t="shared" si="1"/>
        <v/>
      </c>
      <c r="AJ30" s="473"/>
      <c r="AK30" s="474" t="str">
        <f t="shared" si="3"/>
        <v/>
      </c>
      <c r="AL30" s="475"/>
      <c r="AM30" s="476"/>
      <c r="AN30" s="23"/>
      <c r="AO30" s="24">
        <f>IF(Q30="",0,VLOOKUP(Q30,作業機番号!$A:$I,9,FALSE))</f>
        <v>0</v>
      </c>
      <c r="AP30" s="25">
        <f>IF(R30="",0,VLOOKUP(R30,作業機番号!$A:$I,9,FALSE))</f>
        <v>0</v>
      </c>
      <c r="AQ30" s="25">
        <f>IF(S30="",0,VLOOKUP(S30,作業機番号!$A:$I,9,FALSE))</f>
        <v>0</v>
      </c>
      <c r="AR30" s="25">
        <f>IF(T30="",0,VLOOKUP(T30,作業機番号!$A:$I,9,FALSE))</f>
        <v>0</v>
      </c>
      <c r="AS30" s="25">
        <f>IF(U30="",0,VLOOKUP(U30,作業機番号!$A:$I,9,FALSE))</f>
        <v>0</v>
      </c>
      <c r="AT30" s="25">
        <f>IF(V30="",0,VLOOKUP(V30,作業機番号!$A:$I,9,FALSE))</f>
        <v>0</v>
      </c>
      <c r="AU30" s="25">
        <f>IF(W30="",0,VLOOKUP(W30,作業機番号!$A:$I,9,FALSE))</f>
        <v>0</v>
      </c>
      <c r="AV30" s="25">
        <f>IF(X30="",0,VLOOKUP(X30,作業機番号!$A:$I,9,FALSE))</f>
        <v>0</v>
      </c>
      <c r="AW30" s="25">
        <f>IF(Y30="",0,VLOOKUP(Y30,作業機番号!$A:$I,9,FALSE))</f>
        <v>0</v>
      </c>
      <c r="AX30" s="50">
        <f>IF(Z30="",0,VLOOKUP(Z30,作業機番号!$A:$I,9,FALSE))</f>
        <v>0</v>
      </c>
      <c r="AY30" s="24">
        <f>IF(AA30="",0,VLOOKUP(AA30,作業機番号!$A:$I,9,FALSE))</f>
        <v>0</v>
      </c>
      <c r="AZ30" s="25">
        <f>IF(AB30="",0,VLOOKUP(AB30,作業機番号!$A:$I,9,FALSE))</f>
        <v>0</v>
      </c>
      <c r="BA30" s="25">
        <f>IF(AC30="",0,VLOOKUP(AC30,作業機番号!$A:$I,9,FALSE))</f>
        <v>0</v>
      </c>
      <c r="BB30" s="25">
        <f>IF(AD30="",0,VLOOKUP(AD30,作業機番号!$A:$I,9,FALSE))</f>
        <v>0</v>
      </c>
      <c r="BC30" s="25">
        <f>IF(AE30="",0,VLOOKUP(AE30,作業機番号!$A:$I,9,FALSE))</f>
        <v>0</v>
      </c>
      <c r="BD30" s="50">
        <f>IF(AF30="",0,VLOOKUP(AF30,作業機番号!$A:$I,9,FALSE))</f>
        <v>0</v>
      </c>
      <c r="BE30" s="26">
        <f t="shared" si="2"/>
        <v>0</v>
      </c>
      <c r="BF30" s="209" t="s">
        <v>357</v>
      </c>
      <c r="BG30" s="170" t="s">
        <v>420</v>
      </c>
      <c r="CO30" s="9"/>
      <c r="CP30" s="9"/>
    </row>
    <row r="31" spans="1:94" ht="19.5" customHeight="1" x14ac:dyDescent="0.15">
      <c r="A31" s="513"/>
      <c r="B31" s="30" t="str">
        <f>VLOOKUP(I31,作業機番号!K:O,4,FALSE)</f>
        <v>ﾃﾞﾝﾄｺｰﾝ（一般栽培）</v>
      </c>
      <c r="C31" s="86"/>
      <c r="D31" s="31"/>
      <c r="E31" s="31"/>
      <c r="F31" s="31"/>
      <c r="G31" s="31"/>
      <c r="H31" s="32"/>
      <c r="I31" s="186">
        <v>26</v>
      </c>
      <c r="J31" s="469"/>
      <c r="K31" s="470"/>
      <c r="L31" s="471"/>
      <c r="M31" s="472"/>
      <c r="N31" s="461">
        <f>VLOOKUP(I31,作業機番号!$K:$M,3,FALSE)</f>
        <v>16.2</v>
      </c>
      <c r="O31" s="462"/>
      <c r="P31" s="463"/>
      <c r="Q31" s="141"/>
      <c r="R31" s="142"/>
      <c r="S31" s="142"/>
      <c r="T31" s="142"/>
      <c r="U31" s="142"/>
      <c r="V31" s="142"/>
      <c r="W31" s="142"/>
      <c r="X31" s="142"/>
      <c r="Y31" s="142"/>
      <c r="Z31" s="143"/>
      <c r="AA31" s="218"/>
      <c r="AB31" s="219"/>
      <c r="AC31" s="219"/>
      <c r="AD31" s="219"/>
      <c r="AE31" s="219"/>
      <c r="AF31" s="220"/>
      <c r="AG31" s="464">
        <f t="shared" si="6"/>
        <v>0</v>
      </c>
      <c r="AH31" s="465"/>
      <c r="AI31" s="464" t="str">
        <f t="shared" si="1"/>
        <v/>
      </c>
      <c r="AJ31" s="473"/>
      <c r="AK31" s="474" t="str">
        <f t="shared" si="3"/>
        <v/>
      </c>
      <c r="AL31" s="475"/>
      <c r="AM31" s="476"/>
      <c r="AN31" s="23"/>
      <c r="AO31" s="24">
        <f>IF(Q31="",0,VLOOKUP(Q31,作業機番号!$A:$I,9,FALSE))</f>
        <v>0</v>
      </c>
      <c r="AP31" s="25">
        <f>IF(R31="",0,VLOOKUP(R31,作業機番号!$A:$I,9,FALSE))</f>
        <v>0</v>
      </c>
      <c r="AQ31" s="25">
        <f>IF(S31="",0,VLOOKUP(S31,作業機番号!$A:$I,9,FALSE))</f>
        <v>0</v>
      </c>
      <c r="AR31" s="25">
        <f>IF(T31="",0,VLOOKUP(T31,作業機番号!$A:$I,9,FALSE))</f>
        <v>0</v>
      </c>
      <c r="AS31" s="25">
        <f>IF(U31="",0,VLOOKUP(U31,作業機番号!$A:$I,9,FALSE))</f>
        <v>0</v>
      </c>
      <c r="AT31" s="25">
        <f>IF(V31="",0,VLOOKUP(V31,作業機番号!$A:$I,9,FALSE))</f>
        <v>0</v>
      </c>
      <c r="AU31" s="25">
        <f>IF(W31="",0,VLOOKUP(W31,作業機番号!$A:$I,9,FALSE))</f>
        <v>0</v>
      </c>
      <c r="AV31" s="25">
        <f>IF(X31="",0,VLOOKUP(X31,作業機番号!$A:$I,9,FALSE))</f>
        <v>0</v>
      </c>
      <c r="AW31" s="25">
        <f>IF(Y31="",0,VLOOKUP(Y31,作業機番号!$A:$I,9,FALSE))</f>
        <v>0</v>
      </c>
      <c r="AX31" s="50">
        <f>IF(Z31="",0,VLOOKUP(Z31,作業機番号!$A:$I,9,FALSE))</f>
        <v>0</v>
      </c>
      <c r="AY31" s="24">
        <f>IF(AA31="",0,VLOOKUP(AA31,作業機番号!$A:$I,9,FALSE))</f>
        <v>0</v>
      </c>
      <c r="AZ31" s="25">
        <f>IF(AB31="",0,VLOOKUP(AB31,作業機番号!$A:$I,9,FALSE))</f>
        <v>0</v>
      </c>
      <c r="BA31" s="25">
        <f>IF(AC31="",0,VLOOKUP(AC31,作業機番号!$A:$I,9,FALSE))</f>
        <v>0</v>
      </c>
      <c r="BB31" s="25">
        <f>IF(AD31="",0,VLOOKUP(AD31,作業機番号!$A:$I,9,FALSE))</f>
        <v>0</v>
      </c>
      <c r="BC31" s="25">
        <f>IF(AE31="",0,VLOOKUP(AE31,作業機番号!$A:$I,9,FALSE))</f>
        <v>0</v>
      </c>
      <c r="BD31" s="50">
        <f>IF(AF31="",0,VLOOKUP(AF31,作業機番号!$A:$I,9,FALSE))</f>
        <v>0</v>
      </c>
      <c r="BE31" s="26">
        <f t="shared" si="2"/>
        <v>0</v>
      </c>
      <c r="BG31" s="170"/>
    </row>
    <row r="32" spans="1:94" ht="19.5" customHeight="1" x14ac:dyDescent="0.15">
      <c r="A32" s="498"/>
      <c r="B32" s="83" t="str">
        <f>VLOOKUP(I32,作業機番号!K:O,4,FALSE)</f>
        <v>ﾃﾞﾝﾄｺｰﾝ（ﾏﾙﾁ栽培）</v>
      </c>
      <c r="C32" s="85"/>
      <c r="D32" s="28"/>
      <c r="E32" s="28"/>
      <c r="F32" s="28"/>
      <c r="G32" s="28"/>
      <c r="H32" s="29"/>
      <c r="I32" s="185">
        <v>27</v>
      </c>
      <c r="J32" s="502"/>
      <c r="K32" s="503"/>
      <c r="L32" s="504"/>
      <c r="M32" s="505"/>
      <c r="N32" s="506">
        <f>VLOOKUP(I32,作業機番号!$K:$M,3,FALSE)</f>
        <v>14.6</v>
      </c>
      <c r="O32" s="507"/>
      <c r="P32" s="508"/>
      <c r="Q32" s="138"/>
      <c r="R32" s="139"/>
      <c r="S32" s="139"/>
      <c r="T32" s="139"/>
      <c r="U32" s="139"/>
      <c r="V32" s="139"/>
      <c r="W32" s="139"/>
      <c r="X32" s="139"/>
      <c r="Y32" s="139"/>
      <c r="Z32" s="140"/>
      <c r="AA32" s="215"/>
      <c r="AB32" s="216"/>
      <c r="AC32" s="216"/>
      <c r="AD32" s="216"/>
      <c r="AE32" s="216"/>
      <c r="AF32" s="217"/>
      <c r="AG32" s="484">
        <f t="shared" si="6"/>
        <v>0</v>
      </c>
      <c r="AH32" s="509"/>
      <c r="AI32" s="484" t="str">
        <f t="shared" si="1"/>
        <v/>
      </c>
      <c r="AJ32" s="485"/>
      <c r="AK32" s="486" t="str">
        <f t="shared" si="3"/>
        <v/>
      </c>
      <c r="AL32" s="487"/>
      <c r="AM32" s="488"/>
      <c r="AN32" s="23"/>
      <c r="AO32" s="24">
        <f>IF(Q32="",0,VLOOKUP(Q32,作業機番号!$A:$I,9,FALSE))</f>
        <v>0</v>
      </c>
      <c r="AP32" s="25">
        <f>IF(R32="",0,VLOOKUP(R32,作業機番号!$A:$I,9,FALSE))</f>
        <v>0</v>
      </c>
      <c r="AQ32" s="25">
        <f>IF(S32="",0,VLOOKUP(S32,作業機番号!$A:$I,9,FALSE))</f>
        <v>0</v>
      </c>
      <c r="AR32" s="25">
        <f>IF(T32="",0,VLOOKUP(T32,作業機番号!$A:$I,9,FALSE))</f>
        <v>0</v>
      </c>
      <c r="AS32" s="25">
        <f>IF(U32="",0,VLOOKUP(U32,作業機番号!$A:$I,9,FALSE))</f>
        <v>0</v>
      </c>
      <c r="AT32" s="25">
        <f>IF(V32="",0,VLOOKUP(V32,作業機番号!$A:$I,9,FALSE))</f>
        <v>0</v>
      </c>
      <c r="AU32" s="25">
        <f>IF(W32="",0,VLOOKUP(W32,作業機番号!$A:$I,9,FALSE))</f>
        <v>0</v>
      </c>
      <c r="AV32" s="25">
        <f>IF(X32="",0,VLOOKUP(X32,作業機番号!$A:$I,9,FALSE))</f>
        <v>0</v>
      </c>
      <c r="AW32" s="25">
        <f>IF(Y32="",0,VLOOKUP(Y32,作業機番号!$A:$I,9,FALSE))</f>
        <v>0</v>
      </c>
      <c r="AX32" s="50">
        <f>IF(Z32="",0,VLOOKUP(Z32,作業機番号!$A:$I,9,FALSE))</f>
        <v>0</v>
      </c>
      <c r="AY32" s="24">
        <f>IF(AA32="",0,VLOOKUP(AA32,作業機番号!$A:$I,9,FALSE))</f>
        <v>0</v>
      </c>
      <c r="AZ32" s="25">
        <f>IF(AB32="",0,VLOOKUP(AB32,作業機番号!$A:$I,9,FALSE))</f>
        <v>0</v>
      </c>
      <c r="BA32" s="25">
        <f>IF(AC32="",0,VLOOKUP(AC32,作業機番号!$A:$I,9,FALSE))</f>
        <v>0</v>
      </c>
      <c r="BB32" s="25">
        <f>IF(AD32="",0,VLOOKUP(AD32,作業機番号!$A:$I,9,FALSE))</f>
        <v>0</v>
      </c>
      <c r="BC32" s="25">
        <f>IF(AE32="",0,VLOOKUP(AE32,作業機番号!$A:$I,9,FALSE))</f>
        <v>0</v>
      </c>
      <c r="BD32" s="50">
        <f>IF(AF32="",0,VLOOKUP(AF32,作業機番号!$A:$I,9,FALSE))</f>
        <v>0</v>
      </c>
      <c r="BE32" s="26">
        <f t="shared" si="2"/>
        <v>0</v>
      </c>
      <c r="BF32" s="209" t="s">
        <v>418</v>
      </c>
      <c r="BG32" s="170" t="s">
        <v>421</v>
      </c>
    </row>
    <row r="33" spans="1:67" ht="19.5" customHeight="1" x14ac:dyDescent="0.15">
      <c r="A33" s="151" t="s">
        <v>40</v>
      </c>
      <c r="B33" s="12" t="str">
        <f>VLOOKUP(I33,作業機番号!K:O,4,FALSE)</f>
        <v>花き</v>
      </c>
      <c r="C33" s="13"/>
      <c r="D33" s="89"/>
      <c r="E33" s="89"/>
      <c r="F33" s="89"/>
      <c r="G33" s="89"/>
      <c r="H33" s="90"/>
      <c r="I33" s="187">
        <v>28</v>
      </c>
      <c r="J33" s="581"/>
      <c r="K33" s="582"/>
      <c r="L33" s="583"/>
      <c r="M33" s="584"/>
      <c r="N33" s="585">
        <f>VLOOKUP(I33,作業機番号!$K:$M,3,FALSE)</f>
        <v>15.2</v>
      </c>
      <c r="O33" s="586"/>
      <c r="P33" s="587"/>
      <c r="Q33" s="146"/>
      <c r="R33" s="147"/>
      <c r="S33" s="147"/>
      <c r="T33" s="147"/>
      <c r="U33" s="147"/>
      <c r="V33" s="147"/>
      <c r="W33" s="147"/>
      <c r="X33" s="147"/>
      <c r="Y33" s="147"/>
      <c r="Z33" s="148"/>
      <c r="AA33" s="224"/>
      <c r="AB33" s="225"/>
      <c r="AC33" s="225"/>
      <c r="AD33" s="225"/>
      <c r="AE33" s="225"/>
      <c r="AF33" s="226"/>
      <c r="AG33" s="489">
        <f t="shared" si="6"/>
        <v>0</v>
      </c>
      <c r="AH33" s="588"/>
      <c r="AI33" s="489" t="str">
        <f t="shared" si="1"/>
        <v/>
      </c>
      <c r="AJ33" s="490"/>
      <c r="AK33" s="491" t="str">
        <f t="shared" si="3"/>
        <v/>
      </c>
      <c r="AL33" s="492"/>
      <c r="AM33" s="493"/>
      <c r="AN33" s="23"/>
      <c r="AO33" s="24">
        <f>IF(Q33="",0,VLOOKUP(Q33,作業機番号!$A:$I,9,FALSE))</f>
        <v>0</v>
      </c>
      <c r="AP33" s="25">
        <f>IF(R33="",0,VLOOKUP(R33,作業機番号!$A:$I,9,FALSE))</f>
        <v>0</v>
      </c>
      <c r="AQ33" s="25">
        <f>IF(S33="",0,VLOOKUP(S33,作業機番号!$A:$I,9,FALSE))</f>
        <v>0</v>
      </c>
      <c r="AR33" s="25">
        <f>IF(T33="",0,VLOOKUP(T33,作業機番号!$A:$I,9,FALSE))</f>
        <v>0</v>
      </c>
      <c r="AS33" s="25">
        <f>IF(U33="",0,VLOOKUP(U33,作業機番号!$A:$I,9,FALSE))</f>
        <v>0</v>
      </c>
      <c r="AT33" s="25">
        <f>IF(V33="",0,VLOOKUP(V33,作業機番号!$A:$I,9,FALSE))</f>
        <v>0</v>
      </c>
      <c r="AU33" s="25">
        <f>IF(W33="",0,VLOOKUP(W33,作業機番号!$A:$I,9,FALSE))</f>
        <v>0</v>
      </c>
      <c r="AV33" s="25">
        <f>IF(X33="",0,VLOOKUP(X33,作業機番号!$A:$I,9,FALSE))</f>
        <v>0</v>
      </c>
      <c r="AW33" s="25">
        <f>IF(Y33="",0,VLOOKUP(Y33,作業機番号!$A:$I,9,FALSE))</f>
        <v>0</v>
      </c>
      <c r="AX33" s="50">
        <f>IF(Z33="",0,VLOOKUP(Z33,作業機番号!$A:$I,9,FALSE))</f>
        <v>0</v>
      </c>
      <c r="AY33" s="24">
        <f>IF(AA33="",0,VLOOKUP(AA33,作業機番号!$A:$I,9,FALSE))</f>
        <v>0</v>
      </c>
      <c r="AZ33" s="25">
        <f>IF(AB33="",0,VLOOKUP(AB33,作業機番号!$A:$I,9,FALSE))</f>
        <v>0</v>
      </c>
      <c r="BA33" s="25">
        <f>IF(AC33="",0,VLOOKUP(AC33,作業機番号!$A:$I,9,FALSE))</f>
        <v>0</v>
      </c>
      <c r="BB33" s="25">
        <f>IF(AD33="",0,VLOOKUP(AD33,作業機番号!$A:$I,9,FALSE))</f>
        <v>0</v>
      </c>
      <c r="BC33" s="25">
        <f>IF(AE33="",0,VLOOKUP(AE33,作業機番号!$A:$I,9,FALSE))</f>
        <v>0</v>
      </c>
      <c r="BD33" s="50">
        <f>IF(AF33="",0,VLOOKUP(AF33,作業機番号!$A:$I,9,FALSE))</f>
        <v>0</v>
      </c>
      <c r="BE33" s="26">
        <f t="shared" si="2"/>
        <v>0</v>
      </c>
    </row>
    <row r="34" spans="1:67" ht="19.5" customHeight="1" x14ac:dyDescent="0.15">
      <c r="A34" s="580" t="s">
        <v>41</v>
      </c>
      <c r="B34" s="20" t="str">
        <f>VLOOKUP(I34,作業機番号!K:O,4,FALSE)</f>
        <v>休閑ﾀｲﾌﾟ（えん麦・ｼﾛｶﾗｼ）</v>
      </c>
      <c r="C34" s="84"/>
      <c r="D34" s="21"/>
      <c r="E34" s="21"/>
      <c r="F34" s="21"/>
      <c r="G34" s="21"/>
      <c r="H34" s="22"/>
      <c r="I34" s="184">
        <v>29</v>
      </c>
      <c r="J34" s="477"/>
      <c r="K34" s="478"/>
      <c r="L34" s="479"/>
      <c r="M34" s="480"/>
      <c r="N34" s="481">
        <f>VLOOKUP(I34,作業機番号!$K:$M,3,FALSE)</f>
        <v>6.5</v>
      </c>
      <c r="O34" s="482"/>
      <c r="P34" s="483"/>
      <c r="Q34" s="135"/>
      <c r="R34" s="136"/>
      <c r="S34" s="136"/>
      <c r="T34" s="149"/>
      <c r="U34" s="149"/>
      <c r="V34" s="149"/>
      <c r="W34" s="149"/>
      <c r="X34" s="149"/>
      <c r="Y34" s="149"/>
      <c r="Z34" s="150"/>
      <c r="AA34" s="227"/>
      <c r="AB34" s="228"/>
      <c r="AC34" s="228"/>
      <c r="AD34" s="228"/>
      <c r="AE34" s="228"/>
      <c r="AF34" s="229"/>
      <c r="AG34" s="454">
        <f t="shared" si="6"/>
        <v>0</v>
      </c>
      <c r="AH34" s="455"/>
      <c r="AI34" s="454" t="str">
        <f t="shared" si="1"/>
        <v/>
      </c>
      <c r="AJ34" s="456"/>
      <c r="AK34" s="466" t="str">
        <f t="shared" si="3"/>
        <v/>
      </c>
      <c r="AL34" s="467"/>
      <c r="AM34" s="468"/>
      <c r="AN34" s="23"/>
      <c r="AO34" s="24">
        <f>IF(Q34="",0,VLOOKUP(Q34,作業機番号!$A:$I,9,FALSE))</f>
        <v>0</v>
      </c>
      <c r="AP34" s="25">
        <f>IF(R34="",0,VLOOKUP(R34,作業機番号!$A:$I,9,FALSE))</f>
        <v>0</v>
      </c>
      <c r="AQ34" s="25">
        <f>IF(S34="",0,VLOOKUP(S34,作業機番号!$A:$I,9,FALSE))</f>
        <v>0</v>
      </c>
      <c r="AR34" s="25">
        <f>IF(T34="",0,VLOOKUP(T34,作業機番号!$A:$I,9,FALSE))</f>
        <v>0</v>
      </c>
      <c r="AS34" s="25">
        <f>IF(U34="",0,VLOOKUP(U34,作業機番号!$A:$I,9,FALSE))</f>
        <v>0</v>
      </c>
      <c r="AT34" s="25">
        <f>IF(V34="",0,VLOOKUP(V34,作業機番号!$A:$I,9,FALSE))</f>
        <v>0</v>
      </c>
      <c r="AU34" s="25">
        <f>IF(W34="",0,VLOOKUP(W34,作業機番号!$A:$I,9,FALSE))</f>
        <v>0</v>
      </c>
      <c r="AV34" s="25">
        <f>IF(X34="",0,VLOOKUP(X34,作業機番号!$A:$I,9,FALSE))</f>
        <v>0</v>
      </c>
      <c r="AW34" s="25">
        <f>IF(Y34="",0,VLOOKUP(Y34,作業機番号!$A:$I,9,FALSE))</f>
        <v>0</v>
      </c>
      <c r="AX34" s="50">
        <f>IF(Z34="",0,VLOOKUP(Z34,作業機番号!$A:$I,9,FALSE))</f>
        <v>0</v>
      </c>
      <c r="AY34" s="24">
        <f>IF(AA34="",0,VLOOKUP(AA34,作業機番号!$A:$I,9,FALSE))</f>
        <v>0</v>
      </c>
      <c r="AZ34" s="25">
        <f>IF(AB34="",0,VLOOKUP(AB34,作業機番号!$A:$I,9,FALSE))</f>
        <v>0</v>
      </c>
      <c r="BA34" s="25">
        <f>IF(AC34="",0,VLOOKUP(AC34,作業機番号!$A:$I,9,FALSE))</f>
        <v>0</v>
      </c>
      <c r="BB34" s="25">
        <f>IF(AD34="",0,VLOOKUP(AD34,作業機番号!$A:$I,9,FALSE))</f>
        <v>0</v>
      </c>
      <c r="BC34" s="25">
        <f>IF(AE34="",0,VLOOKUP(AE34,作業機番号!$A:$I,9,FALSE))</f>
        <v>0</v>
      </c>
      <c r="BD34" s="50">
        <f>IF(AF34="",0,VLOOKUP(AF34,作業機番号!$A:$I,9,FALSE))</f>
        <v>0</v>
      </c>
      <c r="BE34" s="26">
        <f t="shared" si="2"/>
        <v>0</v>
      </c>
    </row>
    <row r="35" spans="1:67" ht="19.5" customHeight="1" thickBot="1" x14ac:dyDescent="0.2">
      <c r="A35" s="391"/>
      <c r="B35" s="238" t="str">
        <f>VLOOKUP(I35,作業機番号!K:O,4,FALSE)</f>
        <v>休閑ﾀｲﾌﾟ（とうもろこし、ひまわり）</v>
      </c>
      <c r="C35" s="86"/>
      <c r="D35" s="31"/>
      <c r="E35" s="31"/>
      <c r="F35" s="31"/>
      <c r="G35" s="31"/>
      <c r="H35" s="32"/>
      <c r="I35" s="186">
        <v>30</v>
      </c>
      <c r="J35" s="469"/>
      <c r="K35" s="470"/>
      <c r="L35" s="471"/>
      <c r="M35" s="472"/>
      <c r="N35" s="461">
        <f>VLOOKUP(I35,作業機番号!$K:$M,3,FALSE)</f>
        <v>7.6</v>
      </c>
      <c r="O35" s="462"/>
      <c r="P35" s="463"/>
      <c r="Q35" s="141"/>
      <c r="R35" s="142"/>
      <c r="S35" s="142"/>
      <c r="T35" s="142"/>
      <c r="U35" s="142"/>
      <c r="V35" s="142"/>
      <c r="W35" s="142"/>
      <c r="X35" s="142"/>
      <c r="Y35" s="142"/>
      <c r="Z35" s="143"/>
      <c r="AA35" s="218"/>
      <c r="AB35" s="219"/>
      <c r="AC35" s="219"/>
      <c r="AD35" s="219"/>
      <c r="AE35" s="219"/>
      <c r="AF35" s="220"/>
      <c r="AG35" s="464">
        <f t="shared" si="6"/>
        <v>0</v>
      </c>
      <c r="AH35" s="465"/>
      <c r="AI35" s="464" t="str">
        <f t="shared" si="1"/>
        <v/>
      </c>
      <c r="AJ35" s="473"/>
      <c r="AK35" s="474" t="str">
        <f t="shared" si="3"/>
        <v/>
      </c>
      <c r="AL35" s="475"/>
      <c r="AM35" s="476"/>
      <c r="AN35" s="23"/>
      <c r="AO35" s="24">
        <f>IF(Q35="",0,VLOOKUP(Q35,作業機番号!$A:$I,9,FALSE))</f>
        <v>0</v>
      </c>
      <c r="AP35" s="25">
        <f>IF(R35="",0,VLOOKUP(R35,作業機番号!$A:$I,9,FALSE))</f>
        <v>0</v>
      </c>
      <c r="AQ35" s="25">
        <f>IF(S35="",0,VLOOKUP(S35,作業機番号!$A:$I,9,FALSE))</f>
        <v>0</v>
      </c>
      <c r="AR35" s="25">
        <f>IF(T35="",0,VLOOKUP(T35,作業機番号!$A:$I,9,FALSE))</f>
        <v>0</v>
      </c>
      <c r="AS35" s="25">
        <f>IF(U35="",0,VLOOKUP(U35,作業機番号!$A:$I,9,FALSE))</f>
        <v>0</v>
      </c>
      <c r="AT35" s="25">
        <f>IF(V35="",0,VLOOKUP(V35,作業機番号!$A:$I,9,FALSE))</f>
        <v>0</v>
      </c>
      <c r="AU35" s="25">
        <f>IF(W35="",0,VLOOKUP(W35,作業機番号!$A:$I,9,FALSE))</f>
        <v>0</v>
      </c>
      <c r="AV35" s="25">
        <f>IF(X35="",0,VLOOKUP(X35,作業機番号!$A:$I,9,FALSE))</f>
        <v>0</v>
      </c>
      <c r="AW35" s="25">
        <f>IF(Y35="",0,VLOOKUP(Y35,作業機番号!$A:$I,9,FALSE))</f>
        <v>0</v>
      </c>
      <c r="AX35" s="50">
        <f>IF(Z35="",0,VLOOKUP(Z35,作業機番号!$A:$I,9,FALSE))</f>
        <v>0</v>
      </c>
      <c r="AY35" s="24">
        <f>IF(AA35="",0,VLOOKUP(AA35,作業機番号!$A:$I,9,FALSE))</f>
        <v>0</v>
      </c>
      <c r="AZ35" s="25">
        <f>IF(AB35="",0,VLOOKUP(AB35,作業機番号!$A:$I,9,FALSE))</f>
        <v>0</v>
      </c>
      <c r="BA35" s="25">
        <f>IF(AC35="",0,VLOOKUP(AC35,作業機番号!$A:$I,9,FALSE))</f>
        <v>0</v>
      </c>
      <c r="BB35" s="25">
        <f>IF(AD35="",0,VLOOKUP(AD35,作業機番号!$A:$I,9,FALSE))</f>
        <v>0</v>
      </c>
      <c r="BC35" s="25">
        <f>IF(AE35="",0,VLOOKUP(AE35,作業機番号!$A:$I,9,FALSE))</f>
        <v>0</v>
      </c>
      <c r="BD35" s="50">
        <f>IF(AF35="",0,VLOOKUP(AF35,作業機番号!$A:$I,9,FALSE))</f>
        <v>0</v>
      </c>
      <c r="BE35" s="26">
        <f t="shared" si="2"/>
        <v>0</v>
      </c>
    </row>
    <row r="36" spans="1:67" ht="19.5" customHeight="1" thickBot="1" x14ac:dyDescent="0.2">
      <c r="A36" s="392"/>
      <c r="B36" s="30" t="str">
        <f>VLOOKUP(I36,作業機番号!K:O,4,FALSE)</f>
        <v>あと作ﾀｲﾌﾟ</v>
      </c>
      <c r="C36" s="86"/>
      <c r="D36" s="31"/>
      <c r="E36" s="31"/>
      <c r="F36" s="31"/>
      <c r="G36" s="31"/>
      <c r="H36" s="32"/>
      <c r="I36" s="186">
        <v>31</v>
      </c>
      <c r="J36" s="457"/>
      <c r="K36" s="458"/>
      <c r="L36" s="459"/>
      <c r="M36" s="460"/>
      <c r="N36" s="461">
        <f>VLOOKUP(I36,作業機番号!$K:$M,3,FALSE)</f>
        <v>1.6</v>
      </c>
      <c r="O36" s="462"/>
      <c r="P36" s="463"/>
      <c r="Q36" s="141"/>
      <c r="R36" s="142"/>
      <c r="S36" s="142"/>
      <c r="T36" s="142"/>
      <c r="U36" s="142"/>
      <c r="V36" s="142"/>
      <c r="W36" s="142"/>
      <c r="X36" s="142"/>
      <c r="Y36" s="142"/>
      <c r="Z36" s="143"/>
      <c r="AA36" s="218"/>
      <c r="AB36" s="219"/>
      <c r="AC36" s="219"/>
      <c r="AD36" s="219"/>
      <c r="AE36" s="219"/>
      <c r="AF36" s="220"/>
      <c r="AG36" s="464">
        <f t="shared" si="6"/>
        <v>0</v>
      </c>
      <c r="AH36" s="465"/>
      <c r="AI36" s="464" t="str">
        <f>IF(L36="","",N36+AG36)</f>
        <v/>
      </c>
      <c r="AJ36" s="473"/>
      <c r="AK36" s="474" t="str">
        <f>IF(L36="","",ROUNDDOWN(L36*AI36,0))</f>
        <v/>
      </c>
      <c r="AL36" s="475"/>
      <c r="AM36" s="476"/>
      <c r="AN36" s="23"/>
      <c r="AO36" s="24">
        <f>IF(Q36="",0,VLOOKUP(Q36,作業機番号!$A:$I,9,FALSE))</f>
        <v>0</v>
      </c>
      <c r="AP36" s="25">
        <f>IF(R36="",0,VLOOKUP(R36,作業機番号!$A:$I,9,FALSE))</f>
        <v>0</v>
      </c>
      <c r="AQ36" s="25">
        <f>IF(S36="",0,VLOOKUP(S36,作業機番号!$A:$I,9,FALSE))</f>
        <v>0</v>
      </c>
      <c r="AR36" s="25">
        <f>IF(T36="",0,VLOOKUP(T36,作業機番号!$A:$I,9,FALSE))</f>
        <v>0</v>
      </c>
      <c r="AS36" s="25">
        <f>IF(U36="",0,VLOOKUP(U36,作業機番号!$A:$I,9,FALSE))</f>
        <v>0</v>
      </c>
      <c r="AT36" s="25">
        <f>IF(V36="",0,VLOOKUP(V36,作業機番号!$A:$I,9,FALSE))</f>
        <v>0</v>
      </c>
      <c r="AU36" s="25">
        <f>IF(W36="",0,VLOOKUP(W36,作業機番号!$A:$I,9,FALSE))</f>
        <v>0</v>
      </c>
      <c r="AV36" s="25">
        <f>IF(X36="",0,VLOOKUP(X36,作業機番号!$A:$I,9,FALSE))</f>
        <v>0</v>
      </c>
      <c r="AW36" s="25">
        <f>IF(Y36="",0,VLOOKUP(Y36,作業機番号!$A:$I,9,FALSE))</f>
        <v>0</v>
      </c>
      <c r="AX36" s="50">
        <f>IF(Z36="",0,VLOOKUP(Z36,作業機番号!$A:$I,9,FALSE))</f>
        <v>0</v>
      </c>
      <c r="AY36" s="24">
        <f>IF(AA36="",0,VLOOKUP(AA36,作業機番号!$A:$I,9,FALSE))</f>
        <v>0</v>
      </c>
      <c r="AZ36" s="25">
        <f>IF(AB36="",0,VLOOKUP(AB36,作業機番号!$A:$I,9,FALSE))</f>
        <v>0</v>
      </c>
      <c r="BA36" s="25">
        <f>IF(AC36="",0,VLOOKUP(AC36,作業機番号!$A:$I,9,FALSE))</f>
        <v>0</v>
      </c>
      <c r="BB36" s="25">
        <f>IF(AD36="",0,VLOOKUP(AD36,作業機番号!$A:$I,9,FALSE))</f>
        <v>0</v>
      </c>
      <c r="BC36" s="25">
        <f>IF(AE36="",0,VLOOKUP(AE36,作業機番号!$A:$I,9,FALSE))</f>
        <v>0</v>
      </c>
      <c r="BD36" s="50">
        <f>IF(AF36="",0,VLOOKUP(AF36,作業機番号!$A:$I,9,FALSE))</f>
        <v>0</v>
      </c>
      <c r="BE36" s="26">
        <f t="shared" si="2"/>
        <v>0</v>
      </c>
    </row>
    <row r="37" spans="1:67" ht="19.5" customHeight="1" x14ac:dyDescent="0.15">
      <c r="A37" s="364" t="s">
        <v>54</v>
      </c>
      <c r="B37" s="314"/>
      <c r="C37" s="314"/>
      <c r="D37" s="314"/>
      <c r="E37" s="314"/>
      <c r="F37" s="314"/>
      <c r="G37" s="314"/>
      <c r="H37" s="314"/>
      <c r="I37" s="365"/>
      <c r="J37" s="399">
        <f>SUM(J6:K9,J11:K35)</f>
        <v>0</v>
      </c>
      <c r="K37" s="400"/>
      <c r="L37" s="403">
        <f>SUM(L10,L36)</f>
        <v>0</v>
      </c>
      <c r="M37" s="404"/>
      <c r="N37" s="416"/>
      <c r="O37" s="417"/>
      <c r="P37" s="417"/>
      <c r="Q37" s="417"/>
      <c r="R37" s="417"/>
      <c r="S37" s="417"/>
      <c r="T37" s="417"/>
      <c r="U37" s="417"/>
      <c r="V37" s="417"/>
      <c r="W37" s="417"/>
      <c r="X37" s="417"/>
      <c r="Y37" s="417"/>
      <c r="Z37" s="417"/>
      <c r="AA37" s="417"/>
      <c r="AB37" s="417"/>
      <c r="AC37" s="417"/>
      <c r="AD37" s="417"/>
      <c r="AE37" s="417"/>
      <c r="AF37" s="417"/>
      <c r="AG37" s="417"/>
      <c r="AH37" s="417"/>
      <c r="AI37" s="417"/>
      <c r="AJ37" s="418"/>
      <c r="AK37" s="95" t="s">
        <v>55</v>
      </c>
      <c r="AL37" s="97"/>
      <c r="AM37" s="98"/>
      <c r="AN37" s="23"/>
      <c r="AO37" s="93"/>
      <c r="AP37" s="93"/>
      <c r="AQ37" s="93"/>
      <c r="AR37" s="93"/>
      <c r="AS37" s="93"/>
      <c r="AT37" s="93"/>
      <c r="AU37" s="93"/>
      <c r="AV37" s="93"/>
      <c r="AW37" s="93"/>
      <c r="AX37" s="93"/>
      <c r="AY37" s="93"/>
      <c r="AZ37" s="93"/>
      <c r="BA37" s="93"/>
      <c r="BB37" s="93"/>
      <c r="BC37" s="93"/>
      <c r="BD37" s="93"/>
      <c r="BE37" s="93"/>
    </row>
    <row r="38" spans="1:67" ht="19.5" customHeight="1" thickBot="1" x14ac:dyDescent="0.2">
      <c r="A38" s="366"/>
      <c r="B38" s="316"/>
      <c r="C38" s="316"/>
      <c r="D38" s="316"/>
      <c r="E38" s="316"/>
      <c r="F38" s="316"/>
      <c r="G38" s="316"/>
      <c r="H38" s="316"/>
      <c r="I38" s="367"/>
      <c r="J38" s="401"/>
      <c r="K38" s="402"/>
      <c r="L38" s="401"/>
      <c r="M38" s="402"/>
      <c r="N38" s="419"/>
      <c r="O38" s="420"/>
      <c r="P38" s="420"/>
      <c r="Q38" s="420"/>
      <c r="R38" s="420"/>
      <c r="S38" s="420"/>
      <c r="T38" s="420"/>
      <c r="U38" s="420"/>
      <c r="V38" s="420"/>
      <c r="W38" s="420"/>
      <c r="X38" s="420"/>
      <c r="Y38" s="420"/>
      <c r="Z38" s="420"/>
      <c r="AA38" s="420"/>
      <c r="AB38" s="420"/>
      <c r="AC38" s="420"/>
      <c r="AD38" s="420"/>
      <c r="AE38" s="420"/>
      <c r="AF38" s="420"/>
      <c r="AG38" s="420"/>
      <c r="AH38" s="420"/>
      <c r="AI38" s="420"/>
      <c r="AJ38" s="421"/>
      <c r="AK38" s="428">
        <f>SUM(AK6:AM36)</f>
        <v>0</v>
      </c>
      <c r="AL38" s="429"/>
      <c r="AM38" s="430"/>
      <c r="AN38" s="23"/>
    </row>
    <row r="39" spans="1:67" ht="12" customHeight="1" x14ac:dyDescent="0.15">
      <c r="A39" s="127"/>
      <c r="B39" s="127"/>
      <c r="C39" s="127"/>
      <c r="D39" s="127"/>
      <c r="E39" s="127"/>
      <c r="F39" s="127"/>
      <c r="G39" s="127"/>
      <c r="H39" s="127"/>
      <c r="I39" s="126"/>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23"/>
      <c r="AO39" s="127"/>
      <c r="AP39" s="128"/>
      <c r="AQ39" s="128"/>
      <c r="AR39" s="128"/>
      <c r="AS39" s="128"/>
      <c r="AT39" s="128"/>
      <c r="AU39" s="128"/>
      <c r="AV39" s="128"/>
      <c r="AW39" s="128"/>
      <c r="AX39" s="128"/>
      <c r="AY39" s="128"/>
      <c r="AZ39" s="128"/>
      <c r="BA39" s="128"/>
      <c r="BB39" s="128"/>
      <c r="BC39" s="128"/>
      <c r="BD39" s="128"/>
      <c r="BE39" s="128"/>
    </row>
    <row r="40" spans="1:67" ht="16.5" customHeight="1" x14ac:dyDescent="0.15">
      <c r="A40" t="s">
        <v>51</v>
      </c>
      <c r="C40" s="172"/>
      <c r="D40" s="172"/>
      <c r="E40" s="172"/>
      <c r="F40" s="172"/>
      <c r="G40" s="172"/>
      <c r="H40" s="172"/>
      <c r="I40" s="172"/>
      <c r="J40" s="172"/>
      <c r="K40" s="37"/>
      <c r="L40" s="173"/>
      <c r="M40" s="173"/>
      <c r="N40" s="173"/>
      <c r="O40" s="173"/>
      <c r="P40" s="173"/>
      <c r="Q40" s="173"/>
      <c r="R40" s="173"/>
      <c r="S40" s="173"/>
      <c r="T40" s="173"/>
      <c r="U40" s="173"/>
      <c r="V40" s="92"/>
      <c r="W40" s="92"/>
      <c r="X40" s="92"/>
      <c r="Y40" s="92"/>
      <c r="Z40" s="92"/>
      <c r="AA40" s="92"/>
      <c r="AB40" s="92"/>
      <c r="AC40" s="92"/>
      <c r="AD40" s="92"/>
      <c r="AE40" s="92"/>
      <c r="AF40" s="92"/>
      <c r="AG40" s="92"/>
      <c r="AH40" s="174"/>
      <c r="AI40" s="174"/>
      <c r="AJ40" s="174"/>
      <c r="AK40" s="173"/>
      <c r="AL40" s="173"/>
      <c r="AM40" s="173"/>
      <c r="AN40" s="33"/>
    </row>
    <row r="41" spans="1:67" s="127" customFormat="1" x14ac:dyDescent="0.15">
      <c r="A41" s="376" t="s">
        <v>397</v>
      </c>
      <c r="B41" s="377"/>
      <c r="C41" s="378"/>
      <c r="D41" s="379"/>
      <c r="E41" s="384" t="s">
        <v>53</v>
      </c>
      <c r="F41" s="385"/>
      <c r="G41" s="385"/>
      <c r="H41" s="386"/>
      <c r="I41" s="390" t="s">
        <v>399</v>
      </c>
      <c r="J41" s="393" t="s">
        <v>21</v>
      </c>
      <c r="K41" s="394"/>
      <c r="L41" s="394"/>
      <c r="M41" s="394"/>
      <c r="N41" s="395"/>
      <c r="O41" s="396" t="s">
        <v>24</v>
      </c>
      <c r="P41" s="397"/>
      <c r="Q41" s="397"/>
      <c r="R41" s="398"/>
      <c r="S41" s="396" t="s">
        <v>13</v>
      </c>
      <c r="T41" s="397"/>
      <c r="U41" s="397"/>
      <c r="V41" s="398"/>
      <c r="W41" s="396" t="s">
        <v>25</v>
      </c>
      <c r="X41" s="397"/>
      <c r="Y41" s="397"/>
      <c r="Z41" s="398"/>
      <c r="AA41" s="396" t="s">
        <v>22</v>
      </c>
      <c r="AB41" s="397"/>
      <c r="AC41" s="397"/>
      <c r="AD41" s="398"/>
      <c r="AE41" s="396" t="s">
        <v>27</v>
      </c>
      <c r="AF41" s="397"/>
      <c r="AG41" s="397"/>
      <c r="AH41" s="398"/>
      <c r="AI41" s="451" t="s">
        <v>23</v>
      </c>
      <c r="AJ41" s="452"/>
      <c r="AK41" s="452"/>
      <c r="AL41" s="452"/>
      <c r="AM41" s="453"/>
      <c r="AO41" s="9"/>
      <c r="AP41" s="9"/>
      <c r="AQ41" s="9"/>
      <c r="AR41" s="9"/>
      <c r="AS41" s="9"/>
      <c r="AT41" s="9"/>
      <c r="AU41" s="9"/>
      <c r="AV41" s="9"/>
      <c r="AW41" s="9"/>
      <c r="AX41" s="9"/>
      <c r="AY41" s="9"/>
      <c r="AZ41" s="9"/>
      <c r="BA41" s="9"/>
      <c r="BB41" s="9"/>
      <c r="BC41" s="9"/>
      <c r="BD41" s="9"/>
      <c r="BE41" s="9"/>
      <c r="BF41" s="128"/>
    </row>
    <row r="42" spans="1:67" x14ac:dyDescent="0.15">
      <c r="A42" s="380"/>
      <c r="B42" s="378"/>
      <c r="C42" s="378"/>
      <c r="D42" s="379"/>
      <c r="E42" s="384"/>
      <c r="F42" s="385"/>
      <c r="G42" s="385"/>
      <c r="H42" s="386"/>
      <c r="I42" s="391"/>
      <c r="J42" s="393"/>
      <c r="K42" s="394"/>
      <c r="L42" s="394"/>
      <c r="M42" s="394"/>
      <c r="N42" s="395"/>
      <c r="O42" s="396" t="s">
        <v>14</v>
      </c>
      <c r="P42" s="397"/>
      <c r="Q42" s="397"/>
      <c r="R42" s="398"/>
      <c r="S42" s="396" t="s">
        <v>56</v>
      </c>
      <c r="T42" s="397"/>
      <c r="U42" s="397"/>
      <c r="V42" s="398"/>
      <c r="W42" s="396" t="s">
        <v>15</v>
      </c>
      <c r="X42" s="397"/>
      <c r="Y42" s="397"/>
      <c r="Z42" s="398"/>
      <c r="AA42" s="396" t="s">
        <v>58</v>
      </c>
      <c r="AB42" s="397"/>
      <c r="AC42" s="397"/>
      <c r="AD42" s="398"/>
      <c r="AE42" s="396" t="s">
        <v>57</v>
      </c>
      <c r="AF42" s="397"/>
      <c r="AG42" s="397"/>
      <c r="AH42" s="398"/>
      <c r="AI42" s="422" t="s">
        <v>47</v>
      </c>
      <c r="AJ42" s="423"/>
      <c r="AK42" s="423"/>
      <c r="AL42" s="423"/>
      <c r="AM42" s="424"/>
      <c r="BF42" t="s">
        <v>425</v>
      </c>
      <c r="BG42"/>
    </row>
    <row r="43" spans="1:67" ht="13.5" customHeight="1" x14ac:dyDescent="0.15">
      <c r="A43" s="381"/>
      <c r="B43" s="382"/>
      <c r="C43" s="382"/>
      <c r="D43" s="383"/>
      <c r="E43" s="387"/>
      <c r="F43" s="388"/>
      <c r="G43" s="388"/>
      <c r="H43" s="389"/>
      <c r="I43" s="392"/>
      <c r="J43" s="311"/>
      <c r="K43" s="308"/>
      <c r="L43" s="308"/>
      <c r="M43" s="308"/>
      <c r="N43" s="309"/>
      <c r="O43" s="36" t="s">
        <v>17</v>
      </c>
      <c r="P43" s="37"/>
      <c r="Q43" s="37"/>
      <c r="R43" s="38"/>
      <c r="S43" s="36" t="s">
        <v>18</v>
      </c>
      <c r="T43" s="37"/>
      <c r="U43" s="37"/>
      <c r="V43" s="39"/>
      <c r="W43" s="36" t="s">
        <v>19</v>
      </c>
      <c r="X43" s="37"/>
      <c r="Y43" s="37"/>
      <c r="Z43" s="40"/>
      <c r="AA43" s="34" t="s">
        <v>16</v>
      </c>
      <c r="AD43" s="41"/>
      <c r="AE43" s="34" t="s">
        <v>26</v>
      </c>
      <c r="AH43" s="41"/>
      <c r="AI43" s="425" t="s">
        <v>48</v>
      </c>
      <c r="AJ43" s="426"/>
      <c r="AK43" s="426"/>
      <c r="AL43" s="426"/>
      <c r="AM43" s="427"/>
      <c r="AN43" s="205"/>
      <c r="BF43" s="319" t="s">
        <v>399</v>
      </c>
      <c r="BG43" s="318" t="s">
        <v>401</v>
      </c>
      <c r="BH43" s="339" t="s">
        <v>399</v>
      </c>
      <c r="BI43" s="342" t="s">
        <v>401</v>
      </c>
      <c r="BJ43" s="319" t="s">
        <v>399</v>
      </c>
      <c r="BK43" s="318" t="s">
        <v>401</v>
      </c>
      <c r="BL43" s="319" t="s">
        <v>399</v>
      </c>
      <c r="BM43" s="318" t="s">
        <v>401</v>
      </c>
      <c r="BN43" s="319" t="s">
        <v>399</v>
      </c>
      <c r="BO43" s="318" t="s">
        <v>401</v>
      </c>
    </row>
    <row r="44" spans="1:67" x14ac:dyDescent="0.15">
      <c r="A44" s="345"/>
      <c r="B44" s="346"/>
      <c r="C44" s="346"/>
      <c r="D44" s="347"/>
      <c r="E44" s="351" t="str">
        <f>IF(A44="","",VLOOKUP(A44,登録!B:I,5,FALSE))</f>
        <v/>
      </c>
      <c r="F44" s="352"/>
      <c r="G44" s="352"/>
      <c r="H44" s="353"/>
      <c r="I44" s="354"/>
      <c r="J44" s="356" t="str">
        <f>IF(I44=0,"",VLOOKUP(I44,作業用途!$A:$B,2,0))</f>
        <v/>
      </c>
      <c r="K44" s="357"/>
      <c r="L44" s="357"/>
      <c r="M44" s="357"/>
      <c r="N44" s="358"/>
      <c r="O44" s="324"/>
      <c r="P44" s="325"/>
      <c r="Q44" s="325"/>
      <c r="R44" s="362"/>
      <c r="S44" s="324"/>
      <c r="T44" s="325"/>
      <c r="U44" s="325"/>
      <c r="V44" s="125" t="s">
        <v>49</v>
      </c>
      <c r="W44" s="328"/>
      <c r="X44" s="329"/>
      <c r="Y44" s="329"/>
      <c r="Z44" s="125" t="s">
        <v>50</v>
      </c>
      <c r="AA44" s="328"/>
      <c r="AB44" s="329"/>
      <c r="AC44" s="329"/>
      <c r="AD44" s="125" t="s">
        <v>20</v>
      </c>
      <c r="AE44" s="328"/>
      <c r="AF44" s="332"/>
      <c r="AG44" s="332"/>
      <c r="AH44" s="125" t="s">
        <v>20</v>
      </c>
      <c r="AI44" s="335" t="str">
        <f>IF(A44="","",IF(O44="",S44*W44*AA44,O44*AE44))</f>
        <v/>
      </c>
      <c r="AJ44" s="336"/>
      <c r="AK44" s="336"/>
      <c r="AL44" s="336"/>
      <c r="AM44" s="125" t="s">
        <v>20</v>
      </c>
      <c r="AN44" s="35"/>
      <c r="AO44" s="43"/>
      <c r="AP44" s="43"/>
      <c r="AQ44" s="43"/>
      <c r="AR44" s="43"/>
      <c r="AS44" s="43"/>
      <c r="AT44" s="43"/>
      <c r="AU44" s="43"/>
      <c r="AV44" s="43"/>
      <c r="AW44" s="43"/>
      <c r="AX44" s="43"/>
      <c r="AY44" s="43"/>
      <c r="AZ44" s="43"/>
      <c r="BA44" s="43"/>
      <c r="BB44" s="43"/>
      <c r="BC44" s="43"/>
      <c r="BD44" s="43"/>
      <c r="BE44" s="43"/>
      <c r="BF44" s="319"/>
      <c r="BG44" s="318"/>
      <c r="BH44" s="340"/>
      <c r="BI44" s="343"/>
      <c r="BJ44" s="319"/>
      <c r="BK44" s="318"/>
      <c r="BL44" s="319"/>
      <c r="BM44" s="318"/>
      <c r="BN44" s="319"/>
      <c r="BO44" s="318"/>
    </row>
    <row r="45" spans="1:67" x14ac:dyDescent="0.15">
      <c r="A45" s="348"/>
      <c r="B45" s="349"/>
      <c r="C45" s="349"/>
      <c r="D45" s="350"/>
      <c r="E45" s="374" t="str">
        <f>IF(A44="","",VLOOKUP(A44,登録!B:I,6,FALSE))</f>
        <v/>
      </c>
      <c r="F45" s="375"/>
      <c r="G45" s="375"/>
      <c r="H45" s="168" t="s">
        <v>64</v>
      </c>
      <c r="I45" s="355"/>
      <c r="J45" s="359"/>
      <c r="K45" s="360"/>
      <c r="L45" s="360"/>
      <c r="M45" s="360"/>
      <c r="N45" s="361"/>
      <c r="O45" s="326"/>
      <c r="P45" s="327"/>
      <c r="Q45" s="327"/>
      <c r="R45" s="363"/>
      <c r="S45" s="326"/>
      <c r="T45" s="327"/>
      <c r="U45" s="327"/>
      <c r="V45" s="124"/>
      <c r="W45" s="330"/>
      <c r="X45" s="331"/>
      <c r="Y45" s="331"/>
      <c r="Z45" s="124"/>
      <c r="AA45" s="330"/>
      <c r="AB45" s="331"/>
      <c r="AC45" s="331"/>
      <c r="AD45" s="124"/>
      <c r="AE45" s="333"/>
      <c r="AF45" s="334"/>
      <c r="AG45" s="334"/>
      <c r="AH45" s="124"/>
      <c r="AI45" s="337"/>
      <c r="AJ45" s="338"/>
      <c r="AK45" s="338"/>
      <c r="AL45" s="338"/>
      <c r="AM45" s="124"/>
      <c r="AN45" s="11"/>
      <c r="AO45" s="43"/>
      <c r="AP45" s="43"/>
      <c r="AQ45" s="43"/>
      <c r="AR45" s="43"/>
      <c r="AS45" s="43"/>
      <c r="AT45" s="43"/>
      <c r="AU45" s="43"/>
      <c r="AV45" s="43"/>
      <c r="AW45" s="43"/>
      <c r="AX45" s="43"/>
      <c r="AY45" s="43"/>
      <c r="AZ45" s="43"/>
      <c r="BA45" s="43"/>
      <c r="BB45" s="43"/>
      <c r="BC45" s="43"/>
      <c r="BD45" s="43"/>
      <c r="BE45" s="43"/>
      <c r="BF45" s="319"/>
      <c r="BG45" s="318"/>
      <c r="BH45" s="341"/>
      <c r="BI45" s="344"/>
      <c r="BJ45" s="319"/>
      <c r="BK45" s="318"/>
      <c r="BL45" s="319"/>
      <c r="BM45" s="318"/>
      <c r="BN45" s="319"/>
      <c r="BO45" s="318"/>
    </row>
    <row r="46" spans="1:67" s="11" customFormat="1" ht="13.5" customHeight="1" x14ac:dyDescent="0.15">
      <c r="A46" s="345"/>
      <c r="B46" s="346"/>
      <c r="C46" s="346"/>
      <c r="D46" s="347"/>
      <c r="E46" s="351" t="str">
        <f>IF(A46="","",VLOOKUP(A46,登録!B:I,5,FALSE))</f>
        <v/>
      </c>
      <c r="F46" s="352"/>
      <c r="G46" s="352"/>
      <c r="H46" s="353"/>
      <c r="I46" s="354"/>
      <c r="J46" s="356" t="str">
        <f>IF(I46=0,"",VLOOKUP(I46,作業用途!$A:$B,2,0))</f>
        <v/>
      </c>
      <c r="K46" s="357"/>
      <c r="L46" s="357"/>
      <c r="M46" s="357"/>
      <c r="N46" s="358"/>
      <c r="O46" s="324"/>
      <c r="P46" s="325"/>
      <c r="Q46" s="325"/>
      <c r="R46" s="362"/>
      <c r="S46" s="324"/>
      <c r="T46" s="325"/>
      <c r="U46" s="325"/>
      <c r="V46" s="125" t="s">
        <v>49</v>
      </c>
      <c r="W46" s="328"/>
      <c r="X46" s="329"/>
      <c r="Y46" s="329"/>
      <c r="Z46" s="125" t="s">
        <v>50</v>
      </c>
      <c r="AA46" s="328"/>
      <c r="AB46" s="329"/>
      <c r="AC46" s="329"/>
      <c r="AD46" s="125" t="s">
        <v>20</v>
      </c>
      <c r="AE46" s="328"/>
      <c r="AF46" s="332"/>
      <c r="AG46" s="332"/>
      <c r="AH46" s="125" t="s">
        <v>20</v>
      </c>
      <c r="AI46" s="335" t="str">
        <f>IF(A46="","",IF(O46="",S46*W46*AA46,O46*AE46))</f>
        <v/>
      </c>
      <c r="AJ46" s="336"/>
      <c r="AK46" s="336"/>
      <c r="AL46" s="336"/>
      <c r="AM46" s="125" t="s">
        <v>20</v>
      </c>
      <c r="AN46" s="42"/>
      <c r="AO46" s="43"/>
      <c r="AP46" s="43"/>
      <c r="AQ46" s="43"/>
      <c r="AR46" s="43"/>
      <c r="AS46" s="43"/>
      <c r="AT46" s="43"/>
      <c r="AU46" s="43"/>
      <c r="AV46" s="43"/>
      <c r="AW46" s="43"/>
      <c r="AX46" s="43"/>
      <c r="AY46" s="43"/>
      <c r="AZ46" s="43"/>
      <c r="BA46" s="43"/>
      <c r="BB46" s="43"/>
      <c r="BC46" s="43"/>
      <c r="BD46" s="43"/>
      <c r="BE46" s="43"/>
      <c r="BF46" s="189">
        <f>IF(作業用途!$B2="","",作業用途!$A2)</f>
        <v>40</v>
      </c>
      <c r="BG46" s="176" t="str">
        <f>IF(BF46="","",VLOOKUP(BF46,作業用途!$A:$B,2,FALSE))</f>
        <v>堆肥切り替し</v>
      </c>
      <c r="BH46" s="189">
        <f>IF(作業用途!$B20="","",作業用途!$A20)</f>
        <v>66</v>
      </c>
      <c r="BI46" s="175" t="str">
        <f>IF(BH46="","",VLOOKUP(BH46,作業用途!$A:$B,2,FALSE))</f>
        <v>堆肥鶏糞切返</v>
      </c>
      <c r="BJ46" s="188">
        <f>IF(作業用途!$B38="","",作業用途!$A38)</f>
        <v>84</v>
      </c>
      <c r="BK46" s="176" t="str">
        <f>IF(BJ46="","",VLOOKUP(BJ46,作業用途!$A:$B,2,FALSE))</f>
        <v>タッパー</v>
      </c>
      <c r="BL46" s="188" t="str">
        <f>IF(作業用途!$B56="","",作業用途!$A56)</f>
        <v/>
      </c>
      <c r="BM46" s="176" t="str">
        <f>IF(BL46="","",VLOOKUP(BL46,作業用途!$A:$B,2,FALSE))</f>
        <v/>
      </c>
      <c r="BN46" s="188" t="str">
        <f>IF(作業用途!$B74="","",作業用途!$A74)</f>
        <v/>
      </c>
      <c r="BO46" s="176" t="str">
        <f>IF(BN46="","",VLOOKUP(BN46,作業用途!$A:$B,2,FALSE))</f>
        <v/>
      </c>
    </row>
    <row r="47" spans="1:67" s="11" customFormat="1" ht="13.5" customHeight="1" x14ac:dyDescent="0.15">
      <c r="A47" s="348"/>
      <c r="B47" s="349"/>
      <c r="C47" s="349"/>
      <c r="D47" s="350"/>
      <c r="E47" s="374" t="str">
        <f>IF(A46="","",VLOOKUP(A46,登録!B:I,6,FALSE))</f>
        <v/>
      </c>
      <c r="F47" s="375"/>
      <c r="G47" s="375"/>
      <c r="H47" s="168" t="s">
        <v>64</v>
      </c>
      <c r="I47" s="355"/>
      <c r="J47" s="359"/>
      <c r="K47" s="360"/>
      <c r="L47" s="360"/>
      <c r="M47" s="360"/>
      <c r="N47" s="361"/>
      <c r="O47" s="326"/>
      <c r="P47" s="327"/>
      <c r="Q47" s="327"/>
      <c r="R47" s="363"/>
      <c r="S47" s="326"/>
      <c r="T47" s="327"/>
      <c r="U47" s="327"/>
      <c r="V47" s="124"/>
      <c r="W47" s="330"/>
      <c r="X47" s="331"/>
      <c r="Y47" s="331"/>
      <c r="Z47" s="124"/>
      <c r="AA47" s="330"/>
      <c r="AB47" s="331"/>
      <c r="AC47" s="331"/>
      <c r="AD47" s="124"/>
      <c r="AE47" s="333"/>
      <c r="AF47" s="334"/>
      <c r="AG47" s="334"/>
      <c r="AH47" s="124"/>
      <c r="AI47" s="337"/>
      <c r="AJ47" s="338"/>
      <c r="AK47" s="338"/>
      <c r="AL47" s="338"/>
      <c r="AM47" s="124"/>
      <c r="AO47" s="43"/>
      <c r="AP47" s="43"/>
      <c r="AQ47" s="43"/>
      <c r="AR47" s="43"/>
      <c r="AS47" s="43"/>
      <c r="AT47" s="43"/>
      <c r="AU47" s="43"/>
      <c r="AV47" s="43"/>
      <c r="AW47" s="43"/>
      <c r="AX47" s="43"/>
      <c r="AY47" s="43"/>
      <c r="AZ47" s="43"/>
      <c r="BA47" s="43"/>
      <c r="BB47" s="43"/>
      <c r="BC47" s="43"/>
      <c r="BD47" s="43"/>
      <c r="BE47" s="43"/>
      <c r="BF47" s="189">
        <f>IF(作業用途!$B3="","",作業用途!$A3)</f>
        <v>41</v>
      </c>
      <c r="BG47" s="176" t="str">
        <f>IF(BF47="","",VLOOKUP(BF47,作業用途!$A:$B,2,FALSE))</f>
        <v>堆肥積込・移動</v>
      </c>
      <c r="BH47" s="189">
        <f>IF(作業用途!$B21="","",作業用途!$A21)</f>
        <v>67</v>
      </c>
      <c r="BI47" s="175" t="str">
        <f>IF(BH47="","",VLOOKUP(BH47,作業用途!$A:$B,2,FALSE))</f>
        <v>ストンピッカー</v>
      </c>
      <c r="BJ47" s="188">
        <f>IF(作業用途!$B39="","",作業用途!$A39)</f>
        <v>85</v>
      </c>
      <c r="BK47" s="176" t="str">
        <f>IF(BJ47="","",VLOOKUP(BJ47,作業用途!$A:$B,2,FALSE))</f>
        <v>ビートハーベスター</v>
      </c>
      <c r="BL47" s="188" t="str">
        <f>IF(作業用途!$B57="","",作業用途!$A57)</f>
        <v/>
      </c>
      <c r="BM47" s="176" t="str">
        <f>IF(BL47="","",VLOOKUP(BL47,作業用途!$A:$B,2,FALSE))</f>
        <v/>
      </c>
      <c r="BN47" s="188" t="str">
        <f>IF(作業用途!$B75="","",作業用途!$A75)</f>
        <v/>
      </c>
      <c r="BO47" s="176" t="str">
        <f>IF(BN47="","",VLOOKUP(BN47,作業用途!$A:$B,2,FALSE))</f>
        <v/>
      </c>
    </row>
    <row r="48" spans="1:67" s="11" customFormat="1" ht="13.5" customHeight="1" x14ac:dyDescent="0.15">
      <c r="A48" s="345"/>
      <c r="B48" s="346"/>
      <c r="C48" s="346"/>
      <c r="D48" s="347"/>
      <c r="E48" s="351" t="str">
        <f>IF(A48="","",VLOOKUP(A48,登録!B:I,5,FALSE))</f>
        <v/>
      </c>
      <c r="F48" s="352"/>
      <c r="G48" s="352"/>
      <c r="H48" s="353"/>
      <c r="I48" s="354"/>
      <c r="J48" s="356" t="str">
        <f>IF(I48=0,"",VLOOKUP(I48,作業用途!$A:$B,2,0))</f>
        <v/>
      </c>
      <c r="K48" s="357"/>
      <c r="L48" s="357"/>
      <c r="M48" s="357"/>
      <c r="N48" s="358"/>
      <c r="O48" s="324"/>
      <c r="P48" s="325"/>
      <c r="Q48" s="325"/>
      <c r="R48" s="362"/>
      <c r="S48" s="324"/>
      <c r="T48" s="325"/>
      <c r="U48" s="325"/>
      <c r="V48" s="125" t="s">
        <v>49</v>
      </c>
      <c r="W48" s="328"/>
      <c r="X48" s="329"/>
      <c r="Y48" s="329"/>
      <c r="Z48" s="125" t="s">
        <v>50</v>
      </c>
      <c r="AA48" s="328"/>
      <c r="AB48" s="329"/>
      <c r="AC48" s="329"/>
      <c r="AD48" s="125" t="s">
        <v>20</v>
      </c>
      <c r="AE48" s="328"/>
      <c r="AF48" s="332"/>
      <c r="AG48" s="332"/>
      <c r="AH48" s="125" t="s">
        <v>20</v>
      </c>
      <c r="AI48" s="335" t="str">
        <f>IF(A48="","",IF(O48="",S48*W48*AA48,O48*AE48))</f>
        <v/>
      </c>
      <c r="AJ48" s="336"/>
      <c r="AK48" s="336"/>
      <c r="AL48" s="336"/>
      <c r="AM48" s="125" t="s">
        <v>20</v>
      </c>
      <c r="AO48" s="43"/>
      <c r="AP48" s="43"/>
      <c r="AQ48" s="43"/>
      <c r="AR48" s="43"/>
      <c r="AS48" s="43"/>
      <c r="AT48" s="43"/>
      <c r="AU48" s="43"/>
      <c r="AV48" s="43"/>
      <c r="AW48" s="43"/>
      <c r="AX48" s="43"/>
      <c r="AY48" s="43"/>
      <c r="AZ48" s="43"/>
      <c r="BA48" s="43"/>
      <c r="BB48" s="43"/>
      <c r="BC48" s="43"/>
      <c r="BD48" s="43"/>
      <c r="BE48" s="43"/>
      <c r="BF48" s="189">
        <f>IF(作業用途!$B4="","",作業用途!$A4)</f>
        <v>42</v>
      </c>
      <c r="BG48" s="176" t="str">
        <f>IF(BF48="","",VLOOKUP(BF48,作業用途!$A:$B,2,FALSE))</f>
        <v>堆肥移動</v>
      </c>
      <c r="BH48" s="189">
        <f>IF(作業用途!$B22="","",作業用途!$A22)</f>
        <v>68</v>
      </c>
      <c r="BI48" s="175" t="str">
        <f>IF(BH48="","",VLOOKUP(BH48,作業用途!$A:$B,2,FALSE))</f>
        <v>大ｺﾝﾃﾅ積込･移動</v>
      </c>
      <c r="BJ48" s="188">
        <f>IF(作業用途!$B40="","",作業用途!$A40)</f>
        <v>86</v>
      </c>
      <c r="BK48" s="176" t="str">
        <f>IF(BJ48="","",VLOOKUP(BJ48,作業用途!$A:$B,2,FALSE))</f>
        <v>牧草細断・移動</v>
      </c>
      <c r="BL48" s="188" t="str">
        <f>IF(作業用途!$B58="","",作業用途!$A58)</f>
        <v/>
      </c>
      <c r="BM48" s="176" t="str">
        <f>IF(BL48="","",VLOOKUP(BL48,作業用途!$A:$B,2,FALSE))</f>
        <v/>
      </c>
      <c r="BN48" s="188" t="str">
        <f>IF(作業用途!$B76="","",作業用途!$A76)</f>
        <v/>
      </c>
      <c r="BO48" s="176" t="str">
        <f>IF(BN48="","",VLOOKUP(BN48,作業用途!$A:$B,2,FALSE))</f>
        <v/>
      </c>
    </row>
    <row r="49" spans="1:67" s="11" customFormat="1" ht="13.5" customHeight="1" x14ac:dyDescent="0.15">
      <c r="A49" s="348"/>
      <c r="B49" s="349"/>
      <c r="C49" s="349"/>
      <c r="D49" s="350"/>
      <c r="E49" s="374" t="str">
        <f>IF(A48="","",VLOOKUP(A48,登録!B:I,6,FALSE))</f>
        <v/>
      </c>
      <c r="F49" s="375"/>
      <c r="G49" s="375"/>
      <c r="H49" s="168" t="s">
        <v>64</v>
      </c>
      <c r="I49" s="355"/>
      <c r="J49" s="359"/>
      <c r="K49" s="360"/>
      <c r="L49" s="360"/>
      <c r="M49" s="360"/>
      <c r="N49" s="361"/>
      <c r="O49" s="326"/>
      <c r="P49" s="327"/>
      <c r="Q49" s="327"/>
      <c r="R49" s="363"/>
      <c r="S49" s="326"/>
      <c r="T49" s="327"/>
      <c r="U49" s="327"/>
      <c r="V49" s="124"/>
      <c r="W49" s="330"/>
      <c r="X49" s="331"/>
      <c r="Y49" s="331"/>
      <c r="Z49" s="124"/>
      <c r="AA49" s="330"/>
      <c r="AB49" s="331"/>
      <c r="AC49" s="331"/>
      <c r="AD49" s="124"/>
      <c r="AE49" s="333"/>
      <c r="AF49" s="334"/>
      <c r="AG49" s="334"/>
      <c r="AH49" s="124"/>
      <c r="AI49" s="337"/>
      <c r="AJ49" s="338"/>
      <c r="AK49" s="338"/>
      <c r="AL49" s="338"/>
      <c r="AM49" s="124"/>
      <c r="AO49" s="43"/>
      <c r="AP49" s="43"/>
      <c r="AQ49" s="43"/>
      <c r="AR49" s="43"/>
      <c r="AS49" s="43"/>
      <c r="AT49" s="43"/>
      <c r="AU49" s="43"/>
      <c r="AV49" s="43"/>
      <c r="AW49" s="43"/>
      <c r="AX49" s="43"/>
      <c r="AY49" s="43"/>
      <c r="AZ49" s="43"/>
      <c r="BA49" s="43"/>
      <c r="BB49" s="43"/>
      <c r="BC49" s="43"/>
      <c r="BD49" s="43"/>
      <c r="BE49" s="43"/>
      <c r="BF49" s="189">
        <f>IF(作業用途!$B5="","",作業用途!$A5)</f>
        <v>43</v>
      </c>
      <c r="BG49" s="176" t="str">
        <f>IF(BF49="","",VLOOKUP(BF49,作業用途!$A:$B,2,FALSE))</f>
        <v>堆肥出し</v>
      </c>
      <c r="BH49" s="189">
        <f>IF(作業用途!$B23="","",作業用途!$A23)</f>
        <v>69</v>
      </c>
      <c r="BI49" s="175" t="str">
        <f>IF(BH49="","",VLOOKUP(BH49,作業用途!$A:$B,2,FALSE))</f>
        <v>揚   水</v>
      </c>
      <c r="BJ49" s="188">
        <f>IF(作業用途!$B41="","",作業用途!$A41)</f>
        <v>87</v>
      </c>
      <c r="BK49" s="176" t="str">
        <f>IF(BJ49="","",VLOOKUP(BJ49,作業用途!$A:$B,2,FALSE))</f>
        <v>飼料調整・給餌</v>
      </c>
      <c r="BL49" s="188" t="str">
        <f>IF(作業用途!$B59="","",作業用途!$A59)</f>
        <v/>
      </c>
      <c r="BM49" s="176" t="str">
        <f>IF(BL49="","",VLOOKUP(BL49,作業用途!$A:$B,2,FALSE))</f>
        <v/>
      </c>
      <c r="BN49" s="188" t="str">
        <f>IF(作業用途!$B77="","",作業用途!$A77)</f>
        <v/>
      </c>
      <c r="BO49" s="176" t="str">
        <f>IF(BN49="","",VLOOKUP(BN49,作業用途!$A:$B,2,FALSE))</f>
        <v/>
      </c>
    </row>
    <row r="50" spans="1:67" s="11" customFormat="1" ht="13.5" customHeight="1" x14ac:dyDescent="0.15">
      <c r="A50" s="345"/>
      <c r="B50" s="346"/>
      <c r="C50" s="346"/>
      <c r="D50" s="347"/>
      <c r="E50" s="351" t="str">
        <f>IF(A50="","",VLOOKUP(A50,登録!B:I,5,FALSE))</f>
        <v/>
      </c>
      <c r="F50" s="352"/>
      <c r="G50" s="352"/>
      <c r="H50" s="353"/>
      <c r="I50" s="354"/>
      <c r="J50" s="356" t="str">
        <f>IF(I50=0,"",VLOOKUP(I50,作業用途!$A:$B,2,0))</f>
        <v/>
      </c>
      <c r="K50" s="357"/>
      <c r="L50" s="357"/>
      <c r="M50" s="357"/>
      <c r="N50" s="358"/>
      <c r="O50" s="324"/>
      <c r="P50" s="325"/>
      <c r="Q50" s="325"/>
      <c r="R50" s="362"/>
      <c r="S50" s="324"/>
      <c r="T50" s="325"/>
      <c r="U50" s="325"/>
      <c r="V50" s="125" t="s">
        <v>49</v>
      </c>
      <c r="W50" s="328"/>
      <c r="X50" s="329"/>
      <c r="Y50" s="329"/>
      <c r="Z50" s="125" t="s">
        <v>50</v>
      </c>
      <c r="AA50" s="328"/>
      <c r="AB50" s="329"/>
      <c r="AC50" s="329"/>
      <c r="AD50" s="125" t="s">
        <v>20</v>
      </c>
      <c r="AE50" s="328"/>
      <c r="AF50" s="332"/>
      <c r="AG50" s="332"/>
      <c r="AH50" s="125" t="s">
        <v>20</v>
      </c>
      <c r="AI50" s="335" t="str">
        <f>IF(A50="","",IF(O50="",S50*W50*AA50,O50*AE50))</f>
        <v/>
      </c>
      <c r="AJ50" s="336"/>
      <c r="AK50" s="336"/>
      <c r="AL50" s="336"/>
      <c r="AM50" s="125" t="s">
        <v>20</v>
      </c>
      <c r="AN50" s="42"/>
      <c r="AO50" s="43"/>
      <c r="AP50" s="43"/>
      <c r="AQ50" s="43"/>
      <c r="AR50" s="43"/>
      <c r="AS50" s="43"/>
      <c r="AT50" s="43"/>
      <c r="AU50" s="43"/>
      <c r="AV50" s="43"/>
      <c r="AW50" s="43"/>
      <c r="AX50" s="43"/>
      <c r="AY50" s="43"/>
      <c r="AZ50" s="43"/>
      <c r="BA50" s="43"/>
      <c r="BB50" s="43"/>
      <c r="BC50" s="43"/>
      <c r="BD50" s="43"/>
      <c r="BE50" s="43"/>
      <c r="BF50" s="189">
        <f>IF(作業用途!$B6="","",作業用途!$A6)</f>
        <v>44</v>
      </c>
      <c r="BG50" s="176" t="str">
        <f>IF(BF50="","",VLOOKUP(BF50,作業用途!$A:$B,2,FALSE))</f>
        <v>堆肥散布</v>
      </c>
      <c r="BH50" s="189">
        <f>IF(作業用途!$B24="","",作業用途!$A24)</f>
        <v>70</v>
      </c>
      <c r="BI50" s="175" t="str">
        <f>IF(BH50="","",VLOOKUP(BH50,作業用途!$A:$B,2,FALSE))</f>
        <v>鶏卵移動・積込</v>
      </c>
      <c r="BJ50" s="188">
        <f>IF(作業用途!$B42="","",作業用途!$A42)</f>
        <v>88</v>
      </c>
      <c r="BK50" s="176" t="str">
        <f>IF(BJ50="","",VLOOKUP(BJ50,作業用途!$A:$B,2,FALSE))</f>
        <v>石礫除去</v>
      </c>
      <c r="BL50" s="188" t="str">
        <f>IF(作業用途!$B60="","",作業用途!$A60)</f>
        <v/>
      </c>
      <c r="BM50" s="176" t="str">
        <f>IF(BL50="","",VLOOKUP(BL50,作業用途!$A:$B,2,FALSE))</f>
        <v/>
      </c>
      <c r="BN50" s="188" t="str">
        <f>IF(作業用途!$B78="","",作業用途!$A78)</f>
        <v/>
      </c>
      <c r="BO50" s="176" t="str">
        <f>IF(BN50="","",VLOOKUP(BN50,作業用途!$A:$B,2,FALSE))</f>
        <v/>
      </c>
    </row>
    <row r="51" spans="1:67" s="11" customFormat="1" ht="13.5" customHeight="1" x14ac:dyDescent="0.15">
      <c r="A51" s="348"/>
      <c r="B51" s="349"/>
      <c r="C51" s="349"/>
      <c r="D51" s="350"/>
      <c r="E51" s="374" t="str">
        <f>IF(A50="","",VLOOKUP(A50,登録!B:I,6,FALSE))</f>
        <v/>
      </c>
      <c r="F51" s="375"/>
      <c r="G51" s="375"/>
      <c r="H51" s="168" t="s">
        <v>64</v>
      </c>
      <c r="I51" s="355"/>
      <c r="J51" s="359"/>
      <c r="K51" s="360"/>
      <c r="L51" s="360"/>
      <c r="M51" s="360"/>
      <c r="N51" s="361"/>
      <c r="O51" s="326"/>
      <c r="P51" s="327"/>
      <c r="Q51" s="327"/>
      <c r="R51" s="363"/>
      <c r="S51" s="326"/>
      <c r="T51" s="327"/>
      <c r="U51" s="327"/>
      <c r="V51" s="124"/>
      <c r="W51" s="330"/>
      <c r="X51" s="331"/>
      <c r="Y51" s="331"/>
      <c r="Z51" s="124"/>
      <c r="AA51" s="330"/>
      <c r="AB51" s="331"/>
      <c r="AC51" s="331"/>
      <c r="AD51" s="124"/>
      <c r="AE51" s="333"/>
      <c r="AF51" s="334"/>
      <c r="AG51" s="334"/>
      <c r="AH51" s="124"/>
      <c r="AI51" s="337"/>
      <c r="AJ51" s="338"/>
      <c r="AK51" s="338"/>
      <c r="AL51" s="338"/>
      <c r="AM51" s="124"/>
      <c r="AO51" s="43"/>
      <c r="AP51" s="43"/>
      <c r="AQ51" s="43"/>
      <c r="AR51" s="43"/>
      <c r="AS51" s="43"/>
      <c r="AT51" s="43"/>
      <c r="AU51" s="43"/>
      <c r="AV51" s="43"/>
      <c r="AW51" s="43"/>
      <c r="AX51" s="43"/>
      <c r="AY51" s="43"/>
      <c r="AZ51" s="43"/>
      <c r="BA51" s="43"/>
      <c r="BB51" s="43"/>
      <c r="BC51" s="43"/>
      <c r="BD51" s="43"/>
      <c r="BE51" s="43"/>
      <c r="BF51" s="189">
        <f>IF(作業用途!$B7="","",作業用途!$A7)</f>
        <v>45</v>
      </c>
      <c r="BG51" s="176" t="str">
        <f>IF(BF51="","",VLOOKUP(BF51,作業用途!$A:$B,2,FALSE))</f>
        <v>糞尿処理</v>
      </c>
      <c r="BH51" s="189">
        <f>IF(作業用途!$B25="","",作業用途!$A25)</f>
        <v>71</v>
      </c>
      <c r="BI51" s="175" t="str">
        <f>IF(BH51="","",VLOOKUP(BH51,作業用途!$A:$B,2,FALSE))</f>
        <v>ポートレンチャー</v>
      </c>
      <c r="BJ51" s="188">
        <f>IF(作業用途!$B43="","",作業用途!$A43)</f>
        <v>89</v>
      </c>
      <c r="BK51" s="176" t="str">
        <f>IF(BJ51="","",VLOOKUP(BJ51,作業用途!$A:$B,2,FALSE))</f>
        <v>レーザーレベラー</v>
      </c>
      <c r="BL51" s="188" t="str">
        <f>IF(作業用途!$B61="","",作業用途!$A61)</f>
        <v/>
      </c>
      <c r="BM51" s="176" t="str">
        <f>IF(BL51="","",VLOOKUP(BL51,作業用途!$A:$B,2,FALSE))</f>
        <v/>
      </c>
      <c r="BN51" s="188" t="str">
        <f>IF(作業用途!$B79="","",作業用途!$A79)</f>
        <v/>
      </c>
      <c r="BO51" s="176" t="str">
        <f>IF(BN51="","",VLOOKUP(BN51,作業用途!$A:$B,2,FALSE))</f>
        <v/>
      </c>
    </row>
    <row r="52" spans="1:67" s="11" customFormat="1" ht="13.5" customHeight="1" x14ac:dyDescent="0.15">
      <c r="A52" s="345"/>
      <c r="B52" s="346"/>
      <c r="C52" s="346"/>
      <c r="D52" s="347"/>
      <c r="E52" s="351" t="str">
        <f>IF(A52="","",VLOOKUP(A52,登録!B:I,5,FALSE))</f>
        <v/>
      </c>
      <c r="F52" s="352"/>
      <c r="G52" s="352"/>
      <c r="H52" s="353"/>
      <c r="I52" s="354"/>
      <c r="J52" s="356" t="str">
        <f>IF(I52=0,"",VLOOKUP(I52,作業用途!$A:$B,2,0))</f>
        <v/>
      </c>
      <c r="K52" s="357"/>
      <c r="L52" s="357"/>
      <c r="M52" s="357"/>
      <c r="N52" s="358"/>
      <c r="O52" s="324"/>
      <c r="P52" s="325"/>
      <c r="Q52" s="325"/>
      <c r="R52" s="362"/>
      <c r="S52" s="324"/>
      <c r="T52" s="325"/>
      <c r="U52" s="325"/>
      <c r="V52" s="125" t="s">
        <v>49</v>
      </c>
      <c r="W52" s="328"/>
      <c r="X52" s="329"/>
      <c r="Y52" s="329"/>
      <c r="Z52" s="125" t="s">
        <v>50</v>
      </c>
      <c r="AA52" s="328"/>
      <c r="AB52" s="329"/>
      <c r="AC52" s="329"/>
      <c r="AD52" s="125" t="s">
        <v>20</v>
      </c>
      <c r="AE52" s="328"/>
      <c r="AF52" s="332"/>
      <c r="AG52" s="332"/>
      <c r="AH52" s="125" t="s">
        <v>20</v>
      </c>
      <c r="AI52" s="335" t="str">
        <f>IF(A52="","",IF(O52="",S52*W52*AA52,O52*AE52))</f>
        <v/>
      </c>
      <c r="AJ52" s="336"/>
      <c r="AK52" s="336"/>
      <c r="AL52" s="336"/>
      <c r="AM52" s="125" t="s">
        <v>20</v>
      </c>
      <c r="AO52" s="43"/>
      <c r="AP52" s="43"/>
      <c r="AQ52" s="43"/>
      <c r="AR52" s="43"/>
      <c r="AS52" s="43"/>
      <c r="AT52" s="43"/>
      <c r="AU52" s="43"/>
      <c r="AV52" s="43"/>
      <c r="AW52" s="43"/>
      <c r="AX52" s="43"/>
      <c r="AY52" s="43"/>
      <c r="AZ52" s="43"/>
      <c r="BA52" s="43"/>
      <c r="BB52" s="43"/>
      <c r="BC52" s="43"/>
      <c r="BD52" s="43"/>
      <c r="BE52" s="43"/>
      <c r="BF52" s="189">
        <f>IF(作業用途!$B8="","",作業用途!$A8)</f>
        <v>46</v>
      </c>
      <c r="BG52" s="176" t="str">
        <f>IF(BF52="","",VLOOKUP(BF52,作業用途!$A:$B,2,FALSE))</f>
        <v>糞尿積込</v>
      </c>
      <c r="BH52" s="189">
        <f>IF(作業用途!$B26="","",作業用途!$A26)</f>
        <v>72</v>
      </c>
      <c r="BI52" s="175" t="str">
        <f>IF(BH52="","",VLOOKUP(BH52,作業用途!$A:$B,2,FALSE))</f>
        <v>暗渠</v>
      </c>
      <c r="BJ52" s="188">
        <f>IF(作業用途!$B44="","",作業用途!$A44)</f>
        <v>90</v>
      </c>
      <c r="BK52" s="176" t="str">
        <f>IF(BJ52="","",VLOOKUP(BJ52,作業用途!$A:$B,2,FALSE))</f>
        <v>灌水</v>
      </c>
      <c r="BL52" s="188" t="str">
        <f>IF(作業用途!$B62="","",作業用途!$A62)</f>
        <v/>
      </c>
      <c r="BM52" s="176" t="str">
        <f>IF(BL52="","",VLOOKUP(BL52,作業用途!$A:$B,2,FALSE))</f>
        <v/>
      </c>
    </row>
    <row r="53" spans="1:67" s="11" customFormat="1" ht="13.5" customHeight="1" x14ac:dyDescent="0.15">
      <c r="A53" s="348"/>
      <c r="B53" s="349"/>
      <c r="C53" s="349"/>
      <c r="D53" s="350"/>
      <c r="E53" s="374" t="str">
        <f>IF(A52="","",VLOOKUP(A52,登録!B:I,6,FALSE))</f>
        <v/>
      </c>
      <c r="F53" s="375"/>
      <c r="G53" s="375"/>
      <c r="H53" s="168" t="s">
        <v>64</v>
      </c>
      <c r="I53" s="355"/>
      <c r="J53" s="359"/>
      <c r="K53" s="360"/>
      <c r="L53" s="360"/>
      <c r="M53" s="360"/>
      <c r="N53" s="361"/>
      <c r="O53" s="326"/>
      <c r="P53" s="327"/>
      <c r="Q53" s="327"/>
      <c r="R53" s="363"/>
      <c r="S53" s="326"/>
      <c r="T53" s="327"/>
      <c r="U53" s="327"/>
      <c r="V53" s="124"/>
      <c r="W53" s="330"/>
      <c r="X53" s="331"/>
      <c r="Y53" s="331"/>
      <c r="Z53" s="124"/>
      <c r="AA53" s="330"/>
      <c r="AB53" s="331"/>
      <c r="AC53" s="331"/>
      <c r="AD53" s="124"/>
      <c r="AE53" s="333"/>
      <c r="AF53" s="334"/>
      <c r="AG53" s="334"/>
      <c r="AH53" s="124"/>
      <c r="AI53" s="337"/>
      <c r="AJ53" s="338"/>
      <c r="AK53" s="338"/>
      <c r="AL53" s="338"/>
      <c r="AM53" s="124"/>
      <c r="AN53" s="42"/>
      <c r="AO53" s="43"/>
      <c r="AP53" s="43"/>
      <c r="AQ53" s="43"/>
      <c r="AR53" s="43"/>
      <c r="AS53" s="43"/>
      <c r="AT53" s="43"/>
      <c r="AU53" s="43"/>
      <c r="AV53" s="43"/>
      <c r="AW53" s="43"/>
      <c r="AX53" s="43"/>
      <c r="AY53" s="43"/>
      <c r="AZ53" s="43"/>
      <c r="BA53" s="43"/>
      <c r="BB53" s="43"/>
      <c r="BC53" s="43"/>
      <c r="BD53" s="43"/>
      <c r="BE53" s="43"/>
      <c r="BF53" s="189">
        <f>IF(作業用途!$B9="","",作業用途!$A9)</f>
        <v>47</v>
      </c>
      <c r="BG53" s="176" t="str">
        <f>IF(BF53="","",VLOOKUP(BF53,作業用途!$A:$B,2,FALSE))</f>
        <v>飼料給付</v>
      </c>
      <c r="BH53" s="189">
        <f>IF(作業用途!$B27="","",作業用途!$A27)</f>
        <v>73</v>
      </c>
      <c r="BI53" s="175" t="str">
        <f>IF(BH53="","",VLOOKUP(BH53,作業用途!$A:$B,2,FALSE))</f>
        <v>暗渠土戻し</v>
      </c>
      <c r="BJ53" s="188">
        <f>IF(作業用途!$B45="","",作業用途!$A45)</f>
        <v>91</v>
      </c>
      <c r="BK53" s="176" t="str">
        <f>IF(BJ53="","",VLOOKUP(BJ53,作業用途!$A:$B,2,FALSE))</f>
        <v>暗渠</v>
      </c>
      <c r="BL53" s="188" t="str">
        <f>IF(作業用途!$B63="","",作業用途!$A63)</f>
        <v/>
      </c>
      <c r="BM53" s="176" t="str">
        <f>IF(BL53="","",VLOOKUP(BL53,作業用途!$A:$B,2,FALSE))</f>
        <v/>
      </c>
    </row>
    <row r="54" spans="1:67" s="11" customFormat="1" ht="13.5" customHeight="1" x14ac:dyDescent="0.15">
      <c r="A54" s="345"/>
      <c r="B54" s="346"/>
      <c r="C54" s="346"/>
      <c r="D54" s="347"/>
      <c r="E54" s="351" t="str">
        <f>IF(A54="","",VLOOKUP(A54,登録!B:I,5,FALSE))</f>
        <v/>
      </c>
      <c r="F54" s="352"/>
      <c r="G54" s="352"/>
      <c r="H54" s="353"/>
      <c r="I54" s="354"/>
      <c r="J54" s="356" t="str">
        <f>IF(I54=0,"",VLOOKUP(I54,作業用途!$A:$B,2,0))</f>
        <v/>
      </c>
      <c r="K54" s="357"/>
      <c r="L54" s="357"/>
      <c r="M54" s="357"/>
      <c r="N54" s="358"/>
      <c r="O54" s="324"/>
      <c r="P54" s="325"/>
      <c r="Q54" s="325"/>
      <c r="R54" s="362"/>
      <c r="S54" s="324"/>
      <c r="T54" s="325"/>
      <c r="U54" s="325"/>
      <c r="V54" s="125" t="s">
        <v>49</v>
      </c>
      <c r="W54" s="328"/>
      <c r="X54" s="329"/>
      <c r="Y54" s="329"/>
      <c r="Z54" s="125" t="s">
        <v>50</v>
      </c>
      <c r="AA54" s="328"/>
      <c r="AB54" s="329"/>
      <c r="AC54" s="329"/>
      <c r="AD54" s="125" t="s">
        <v>20</v>
      </c>
      <c r="AE54" s="328"/>
      <c r="AF54" s="332"/>
      <c r="AG54" s="332"/>
      <c r="AH54" s="125" t="s">
        <v>20</v>
      </c>
      <c r="AI54" s="335" t="str">
        <f>IF(A54="","",IF(O54="",S54*W54*AA54,O54*AE54))</f>
        <v/>
      </c>
      <c r="AJ54" s="336"/>
      <c r="AK54" s="336"/>
      <c r="AL54" s="336"/>
      <c r="AM54" s="125" t="s">
        <v>20</v>
      </c>
      <c r="AO54" s="43"/>
      <c r="AP54" s="43"/>
      <c r="AQ54" s="43"/>
      <c r="AR54" s="43"/>
      <c r="AS54" s="43"/>
      <c r="AT54" s="43"/>
      <c r="AU54" s="43"/>
      <c r="AV54" s="43"/>
      <c r="AW54" s="43"/>
      <c r="AX54" s="43"/>
      <c r="AY54" s="43"/>
      <c r="AZ54" s="43"/>
      <c r="BA54" s="43"/>
      <c r="BB54" s="43"/>
      <c r="BC54" s="43"/>
      <c r="BD54" s="43"/>
      <c r="BE54" s="43"/>
      <c r="BF54" s="189">
        <f>IF(作業用途!$B10="","",作業用途!$A10)</f>
        <v>48</v>
      </c>
      <c r="BG54" s="176" t="str">
        <f>IF(BF54="","",VLOOKUP(BF54,作業用途!$A:$B,2,FALSE))</f>
        <v>飼料積込</v>
      </c>
      <c r="BH54" s="189">
        <f>IF(作業用途!$B28="","",作業用途!$A28)</f>
        <v>74</v>
      </c>
      <c r="BI54" s="175" t="str">
        <f>IF(BH54="","",VLOOKUP(BH54,作業用途!$A:$B,2,FALSE))</f>
        <v>ロータリートレンチャー</v>
      </c>
      <c r="BJ54" s="188">
        <f>IF(作業用途!$B46="","",作業用途!$A46)</f>
        <v>92</v>
      </c>
      <c r="BK54" s="176" t="str">
        <f>IF(BJ54="","",VLOOKUP(BJ54,作業用途!$A:$B,2,FALSE))</f>
        <v>麦ロール</v>
      </c>
      <c r="BL54" s="188" t="str">
        <f>IF(作業用途!$B64="","",作業用途!$A64)</f>
        <v/>
      </c>
      <c r="BM54" s="176" t="str">
        <f>IF(BL54="","",VLOOKUP(BL54,作業用途!$A:$B,2,FALSE))</f>
        <v/>
      </c>
    </row>
    <row r="55" spans="1:67" s="11" customFormat="1" ht="13.5" customHeight="1" x14ac:dyDescent="0.15">
      <c r="A55" s="348"/>
      <c r="B55" s="349"/>
      <c r="C55" s="349"/>
      <c r="D55" s="350"/>
      <c r="E55" s="374" t="str">
        <f>IF(A54="","",VLOOKUP(A54,登録!B:I,6,FALSE))</f>
        <v/>
      </c>
      <c r="F55" s="375"/>
      <c r="G55" s="375"/>
      <c r="H55" s="168" t="s">
        <v>64</v>
      </c>
      <c r="I55" s="355"/>
      <c r="J55" s="359"/>
      <c r="K55" s="360"/>
      <c r="L55" s="360"/>
      <c r="M55" s="360"/>
      <c r="N55" s="361"/>
      <c r="O55" s="326"/>
      <c r="P55" s="327"/>
      <c r="Q55" s="327"/>
      <c r="R55" s="363"/>
      <c r="S55" s="326"/>
      <c r="T55" s="327"/>
      <c r="U55" s="327"/>
      <c r="V55" s="124"/>
      <c r="W55" s="330"/>
      <c r="X55" s="331"/>
      <c r="Y55" s="331"/>
      <c r="Z55" s="124"/>
      <c r="AA55" s="330"/>
      <c r="AB55" s="331"/>
      <c r="AC55" s="331"/>
      <c r="AD55" s="124"/>
      <c r="AE55" s="333"/>
      <c r="AF55" s="334"/>
      <c r="AG55" s="334"/>
      <c r="AH55" s="124"/>
      <c r="AI55" s="337"/>
      <c r="AJ55" s="338"/>
      <c r="AK55" s="338"/>
      <c r="AL55" s="338"/>
      <c r="AM55" s="124"/>
      <c r="AO55" s="43"/>
      <c r="AP55" s="43"/>
      <c r="AQ55" s="43"/>
      <c r="AR55" s="43"/>
      <c r="AS55" s="43"/>
      <c r="AT55" s="43"/>
      <c r="AU55" s="43"/>
      <c r="AV55" s="43"/>
      <c r="AW55" s="43"/>
      <c r="AX55" s="43"/>
      <c r="AY55" s="43"/>
      <c r="AZ55" s="43"/>
      <c r="BA55" s="43"/>
      <c r="BB55" s="43"/>
      <c r="BC55" s="43"/>
      <c r="BD55" s="43"/>
      <c r="BE55" s="43"/>
      <c r="BF55" s="189">
        <f>IF(作業用途!$B11="","",作業用途!$A11)</f>
        <v>49</v>
      </c>
      <c r="BG55" s="176" t="str">
        <f>IF(BF55="","",VLOOKUP(BF55,作業用途!$A:$B,2,FALSE))</f>
        <v>飼料配合</v>
      </c>
      <c r="BH55" s="189">
        <f>IF(作業用途!$B29="","",作業用途!$A29)</f>
        <v>75</v>
      </c>
      <c r="BI55" s="175" t="str">
        <f>IF(BH55="","",VLOOKUP(BH55,作業用途!$A:$B,2,FALSE))</f>
        <v>人参収穫</v>
      </c>
      <c r="BJ55" s="188">
        <f>IF(作業用途!$B47="","",作業用途!$A47)</f>
        <v>93</v>
      </c>
      <c r="BK55" s="176" t="str">
        <f>IF(BJ55="","",VLOOKUP(BJ55,作業用途!$A:$B,2,FALSE))</f>
        <v>ビート収穫</v>
      </c>
      <c r="BL55" s="188" t="str">
        <f>IF(作業用途!$B65="","",作業用途!$A65)</f>
        <v/>
      </c>
      <c r="BM55" s="176" t="str">
        <f>IF(BL55="","",VLOOKUP(BL55,作業用途!$A:$B,2,FALSE))</f>
        <v/>
      </c>
    </row>
    <row r="56" spans="1:67" s="11" customFormat="1" ht="13.5" customHeight="1" x14ac:dyDescent="0.15">
      <c r="A56" s="345"/>
      <c r="B56" s="346"/>
      <c r="C56" s="346"/>
      <c r="D56" s="347"/>
      <c r="E56" s="351" t="str">
        <f>IF(A56="","",VLOOKUP(A56,登録!B:I,5,FALSE))</f>
        <v/>
      </c>
      <c r="F56" s="352"/>
      <c r="G56" s="352"/>
      <c r="H56" s="353"/>
      <c r="I56" s="354"/>
      <c r="J56" s="356" t="str">
        <f>IF(I56=0,"",VLOOKUP(I56,作業用途!$A:$B,2,0))</f>
        <v/>
      </c>
      <c r="K56" s="357"/>
      <c r="L56" s="357"/>
      <c r="M56" s="357"/>
      <c r="N56" s="358"/>
      <c r="O56" s="324"/>
      <c r="P56" s="325"/>
      <c r="Q56" s="325"/>
      <c r="R56" s="362"/>
      <c r="S56" s="324"/>
      <c r="T56" s="325"/>
      <c r="U56" s="325"/>
      <c r="V56" s="125" t="s">
        <v>49</v>
      </c>
      <c r="W56" s="328"/>
      <c r="X56" s="329"/>
      <c r="Y56" s="329"/>
      <c r="Z56" s="125" t="s">
        <v>50</v>
      </c>
      <c r="AA56" s="328"/>
      <c r="AB56" s="329"/>
      <c r="AC56" s="329"/>
      <c r="AD56" s="125" t="s">
        <v>20</v>
      </c>
      <c r="AE56" s="328"/>
      <c r="AF56" s="332"/>
      <c r="AG56" s="332"/>
      <c r="AH56" s="125" t="s">
        <v>20</v>
      </c>
      <c r="AI56" s="335" t="str">
        <f>IF(A56="","",IF(O56="",S56*W56*AA56,O56*AE56))</f>
        <v/>
      </c>
      <c r="AJ56" s="336"/>
      <c r="AK56" s="336"/>
      <c r="AL56" s="336"/>
      <c r="AM56" s="125" t="s">
        <v>20</v>
      </c>
      <c r="AO56" s="43"/>
      <c r="AP56" s="43"/>
      <c r="AQ56" s="43"/>
      <c r="AR56" s="43"/>
      <c r="AS56" s="43"/>
      <c r="AT56" s="43"/>
      <c r="AU56" s="43"/>
      <c r="AV56" s="43"/>
      <c r="AW56" s="43"/>
      <c r="AX56" s="43"/>
      <c r="AY56" s="43"/>
      <c r="AZ56" s="43"/>
      <c r="BA56" s="43"/>
      <c r="BB56" s="43"/>
      <c r="BC56" s="43"/>
      <c r="BD56" s="43"/>
      <c r="BE56" s="43"/>
      <c r="BF56" s="189">
        <f>IF(作業用途!$B12="","",作業用途!$A12)</f>
        <v>50</v>
      </c>
      <c r="BG56" s="176" t="str">
        <f>IF(BF56="","",VLOOKUP(BF56,作業用途!$A:$B,2,FALSE))</f>
        <v>飼料混合</v>
      </c>
      <c r="BH56" s="189">
        <f>IF(作業用途!$B30="","",作業用途!$A30)</f>
        <v>76</v>
      </c>
      <c r="BI56" s="175" t="str">
        <f>IF(BH56="","",VLOOKUP(BH56,作業用途!$A:$B,2,FALSE))</f>
        <v>ビート移動･堆積</v>
      </c>
      <c r="BJ56" s="188">
        <f>IF(作業用途!$B48="","",作業用途!$A48)</f>
        <v>94</v>
      </c>
      <c r="BK56" s="176" t="str">
        <f>IF(BJ56="","",VLOOKUP(BJ56,作業用途!$A:$B,2,FALSE))</f>
        <v>耕起</v>
      </c>
      <c r="BL56" s="188" t="str">
        <f>IF(作業用途!$B66="","",作業用途!$A66)</f>
        <v/>
      </c>
      <c r="BM56" s="176" t="str">
        <f>IF(BL56="","",VLOOKUP(BL56,作業用途!$A:$B,2,FALSE))</f>
        <v/>
      </c>
    </row>
    <row r="57" spans="1:67" s="11" customFormat="1" ht="13.5" customHeight="1" x14ac:dyDescent="0.15">
      <c r="A57" s="348"/>
      <c r="B57" s="349"/>
      <c r="C57" s="349"/>
      <c r="D57" s="350"/>
      <c r="E57" s="374" t="str">
        <f>IF(A56="","",VLOOKUP(A56,登録!B:I,6,FALSE))</f>
        <v/>
      </c>
      <c r="F57" s="375"/>
      <c r="G57" s="375"/>
      <c r="H57" s="168" t="s">
        <v>64</v>
      </c>
      <c r="I57" s="355"/>
      <c r="J57" s="359"/>
      <c r="K57" s="360"/>
      <c r="L57" s="360"/>
      <c r="M57" s="360"/>
      <c r="N57" s="361"/>
      <c r="O57" s="326"/>
      <c r="P57" s="327"/>
      <c r="Q57" s="327"/>
      <c r="R57" s="363"/>
      <c r="S57" s="326"/>
      <c r="T57" s="327"/>
      <c r="U57" s="327"/>
      <c r="V57" s="124"/>
      <c r="W57" s="330"/>
      <c r="X57" s="331"/>
      <c r="Y57" s="331"/>
      <c r="Z57" s="124"/>
      <c r="AA57" s="330"/>
      <c r="AB57" s="331"/>
      <c r="AC57" s="331"/>
      <c r="AD57" s="124"/>
      <c r="AE57" s="333"/>
      <c r="AF57" s="334"/>
      <c r="AG57" s="334"/>
      <c r="AH57" s="124"/>
      <c r="AI57" s="337"/>
      <c r="AJ57" s="338"/>
      <c r="AK57" s="338"/>
      <c r="AL57" s="338"/>
      <c r="AM57" s="124"/>
      <c r="AO57" s="43"/>
      <c r="AP57" s="43"/>
      <c r="AQ57" s="43"/>
      <c r="AR57" s="43"/>
      <c r="AS57" s="43"/>
      <c r="AT57" s="43"/>
      <c r="AU57" s="43"/>
      <c r="AV57" s="43"/>
      <c r="AW57" s="43"/>
      <c r="AX57" s="43"/>
      <c r="AY57" s="43"/>
      <c r="AZ57" s="43"/>
      <c r="BA57" s="43"/>
      <c r="BB57" s="43"/>
      <c r="BC57" s="43"/>
      <c r="BD57" s="43"/>
      <c r="BE57" s="43"/>
      <c r="BF57" s="189">
        <f>IF(作業用途!$B13="","",作業用途!$A13)</f>
        <v>51</v>
      </c>
      <c r="BG57" s="176" t="str">
        <f>IF(BF57="","",VLOOKUP(BF57,作業用途!$A:$B,2,FALSE))</f>
        <v>飼料移動</v>
      </c>
      <c r="BH57" s="189">
        <f>IF(作業用途!$B31="","",作業用途!$A31)</f>
        <v>77</v>
      </c>
      <c r="BI57" s="175" t="str">
        <f>IF(BH57="","",VLOOKUP(BH57,作業用途!$A:$B,2,FALSE))</f>
        <v>床土搬入</v>
      </c>
      <c r="BJ57" s="188">
        <f>IF(作業用途!$B49="","",作業用途!$A49)</f>
        <v>95</v>
      </c>
      <c r="BK57" s="176" t="str">
        <f>IF(BJ57="","",VLOOKUP(BJ57,作業用途!$A:$B,2,FALSE))</f>
        <v>雪割作業</v>
      </c>
      <c r="BL57" s="188" t="str">
        <f>IF(作業用途!$B67="","",作業用途!$A67)</f>
        <v/>
      </c>
      <c r="BM57" s="176" t="str">
        <f>IF(BL57="","",VLOOKUP(BL57,作業用途!$A:$B,2,FALSE))</f>
        <v/>
      </c>
    </row>
    <row r="58" spans="1:67" s="11" customFormat="1" ht="13.5" customHeight="1" x14ac:dyDescent="0.15">
      <c r="A58" s="345"/>
      <c r="B58" s="346"/>
      <c r="C58" s="346"/>
      <c r="D58" s="347"/>
      <c r="E58" s="351" t="str">
        <f>IF(A58="","",VLOOKUP(A58,登録!B:I,5,FALSE))</f>
        <v/>
      </c>
      <c r="F58" s="352"/>
      <c r="G58" s="352"/>
      <c r="H58" s="353"/>
      <c r="I58" s="354"/>
      <c r="J58" s="356" t="str">
        <f>IF(I58=0,"",VLOOKUP(I58,作業用途!$A:$B,2,0))</f>
        <v/>
      </c>
      <c r="K58" s="357"/>
      <c r="L58" s="357"/>
      <c r="M58" s="357"/>
      <c r="N58" s="358"/>
      <c r="O58" s="324"/>
      <c r="P58" s="325"/>
      <c r="Q58" s="325"/>
      <c r="R58" s="362"/>
      <c r="S58" s="324"/>
      <c r="T58" s="325"/>
      <c r="U58" s="325"/>
      <c r="V58" s="125" t="s">
        <v>49</v>
      </c>
      <c r="W58" s="328"/>
      <c r="X58" s="329"/>
      <c r="Y58" s="329"/>
      <c r="Z58" s="125" t="s">
        <v>50</v>
      </c>
      <c r="AA58" s="328"/>
      <c r="AB58" s="329"/>
      <c r="AC58" s="329"/>
      <c r="AD58" s="125" t="s">
        <v>20</v>
      </c>
      <c r="AE58" s="328"/>
      <c r="AF58" s="332"/>
      <c r="AG58" s="332"/>
      <c r="AH58" s="125" t="s">
        <v>20</v>
      </c>
      <c r="AI58" s="335" t="str">
        <f>IF(A58="","",IF(O58="",S58*W58*AA58,O58*AE58))</f>
        <v/>
      </c>
      <c r="AJ58" s="336"/>
      <c r="AK58" s="336"/>
      <c r="AL58" s="336"/>
      <c r="AM58" s="125" t="s">
        <v>20</v>
      </c>
      <c r="AO58" s="43"/>
      <c r="AP58" s="43"/>
      <c r="AQ58" s="43"/>
      <c r="AR58" s="43"/>
      <c r="AS58" s="43"/>
      <c r="AT58" s="43"/>
      <c r="AU58" s="43"/>
      <c r="AV58" s="43"/>
      <c r="AW58" s="43"/>
      <c r="AX58" s="43"/>
      <c r="AY58" s="43"/>
      <c r="AZ58" s="43"/>
      <c r="BA58" s="43"/>
      <c r="BB58" s="43"/>
      <c r="BC58" s="43"/>
      <c r="BD58" s="43"/>
      <c r="BE58" s="43"/>
      <c r="BF58" s="189">
        <f>IF(作業用途!$B14="","",作業用途!$A14)</f>
        <v>52</v>
      </c>
      <c r="BG58" s="176" t="str">
        <f>IF(BF58="","",VLOOKUP(BF58,作業用途!$A:$B,2,FALSE))</f>
        <v>寝藁処理</v>
      </c>
      <c r="BH58" s="189">
        <f>IF(作業用途!$B32="","",作業用途!$A32)</f>
        <v>78</v>
      </c>
      <c r="BI58" s="175" t="str">
        <f>IF(BH58="","",VLOOKUP(BH58,作業用途!$A:$B,2,FALSE))</f>
        <v>心破</v>
      </c>
      <c r="BJ58" s="188">
        <f>IF(作業用途!$B50="","",作業用途!$A50)</f>
        <v>96</v>
      </c>
      <c r="BK58" s="176" t="str">
        <f>IF(BJ58="","",VLOOKUP(BJ58,作業用途!$A:$B,2,FALSE))</f>
        <v>雪ふみ作業</v>
      </c>
      <c r="BL58" s="188" t="str">
        <f>IF(作業用途!$B68="","",作業用途!$A68)</f>
        <v/>
      </c>
      <c r="BM58" s="176" t="str">
        <f>IF(BL58="","",VLOOKUP(BL58,作業用途!$A:$B,2,FALSE))</f>
        <v/>
      </c>
    </row>
    <row r="59" spans="1:67" s="11" customFormat="1" ht="13.5" customHeight="1" x14ac:dyDescent="0.15">
      <c r="A59" s="348"/>
      <c r="B59" s="349"/>
      <c r="C59" s="349"/>
      <c r="D59" s="350"/>
      <c r="E59" s="374" t="str">
        <f>IF(A58="","",VLOOKUP(A58,登録!B:I,6,FALSE))</f>
        <v/>
      </c>
      <c r="F59" s="375"/>
      <c r="G59" s="375"/>
      <c r="H59" s="168" t="s">
        <v>64</v>
      </c>
      <c r="I59" s="355"/>
      <c r="J59" s="359"/>
      <c r="K59" s="360"/>
      <c r="L59" s="360"/>
      <c r="M59" s="360"/>
      <c r="N59" s="361"/>
      <c r="O59" s="326"/>
      <c r="P59" s="327"/>
      <c r="Q59" s="327"/>
      <c r="R59" s="363"/>
      <c r="S59" s="326"/>
      <c r="T59" s="327"/>
      <c r="U59" s="327"/>
      <c r="V59" s="124"/>
      <c r="W59" s="330"/>
      <c r="X59" s="331"/>
      <c r="Y59" s="331"/>
      <c r="Z59" s="124"/>
      <c r="AA59" s="330"/>
      <c r="AB59" s="331"/>
      <c r="AC59" s="331"/>
      <c r="AD59" s="124"/>
      <c r="AE59" s="333"/>
      <c r="AF59" s="334"/>
      <c r="AG59" s="334"/>
      <c r="AH59" s="124"/>
      <c r="AI59" s="337"/>
      <c r="AJ59" s="338"/>
      <c r="AK59" s="338"/>
      <c r="AL59" s="338"/>
      <c r="AM59" s="124"/>
      <c r="AO59" s="43"/>
      <c r="AP59" s="43"/>
      <c r="AQ59" s="43"/>
      <c r="AR59" s="43"/>
      <c r="AS59" s="43"/>
      <c r="AT59" s="43"/>
      <c r="AU59" s="43"/>
      <c r="AV59" s="43"/>
      <c r="AW59" s="43"/>
      <c r="AX59" s="43"/>
      <c r="AY59" s="43"/>
      <c r="AZ59" s="43"/>
      <c r="BA59" s="43"/>
      <c r="BB59" s="43"/>
      <c r="BC59" s="43"/>
      <c r="BD59" s="43"/>
      <c r="BE59" s="43"/>
      <c r="BF59" s="189">
        <f>IF(作業用途!$B15="","",作業用途!$A15)</f>
        <v>53</v>
      </c>
      <c r="BG59" s="176" t="str">
        <f>IF(BF59="","",VLOOKUP(BF59,作業用途!$A:$B,2,FALSE))</f>
        <v>寝藁移動</v>
      </c>
      <c r="BH59" s="189">
        <f>IF(作業用途!$B33="","",作業用途!$A33)</f>
        <v>79</v>
      </c>
      <c r="BI59" s="175" t="str">
        <f>IF(BH59="","",VLOOKUP(BH59,作業用途!$A:$B,2,FALSE))</f>
        <v>麦ロール</v>
      </c>
      <c r="BJ59" s="188" t="str">
        <f>IF(作業用途!$B51="","",作業用途!$A51)</f>
        <v/>
      </c>
      <c r="BK59" s="176" t="str">
        <f>IF(BJ59="","",VLOOKUP(BJ59,作業用途!$A:$B,2,FALSE))</f>
        <v/>
      </c>
      <c r="BL59" s="188" t="str">
        <f>IF(作業用途!$B69="","",作業用途!$A69)</f>
        <v/>
      </c>
      <c r="BM59" s="176" t="str">
        <f>IF(BL59="","",VLOOKUP(BL59,作業用途!$A:$B,2,FALSE))</f>
        <v/>
      </c>
    </row>
    <row r="60" spans="1:67" s="11" customFormat="1" ht="13.5" customHeight="1" x14ac:dyDescent="0.15">
      <c r="A60" s="345"/>
      <c r="B60" s="346"/>
      <c r="C60" s="346"/>
      <c r="D60" s="347"/>
      <c r="E60" s="351" t="str">
        <f>IF(A60="","",VLOOKUP(A60,登録!B:I,5,FALSE))</f>
        <v/>
      </c>
      <c r="F60" s="352"/>
      <c r="G60" s="352"/>
      <c r="H60" s="353"/>
      <c r="I60" s="354"/>
      <c r="J60" s="356" t="str">
        <f>IF(I60=0,"",VLOOKUP(I60,作業用途!$A:$B,2,0))</f>
        <v/>
      </c>
      <c r="K60" s="357"/>
      <c r="L60" s="357"/>
      <c r="M60" s="357"/>
      <c r="N60" s="358"/>
      <c r="O60" s="324"/>
      <c r="P60" s="325"/>
      <c r="Q60" s="325"/>
      <c r="R60" s="362"/>
      <c r="S60" s="324"/>
      <c r="T60" s="325"/>
      <c r="U60" s="325"/>
      <c r="V60" s="125" t="s">
        <v>49</v>
      </c>
      <c r="W60" s="328"/>
      <c r="X60" s="329"/>
      <c r="Y60" s="329"/>
      <c r="Z60" s="125" t="s">
        <v>50</v>
      </c>
      <c r="AA60" s="328"/>
      <c r="AB60" s="329"/>
      <c r="AC60" s="329"/>
      <c r="AD60" s="125" t="s">
        <v>20</v>
      </c>
      <c r="AE60" s="328"/>
      <c r="AF60" s="332"/>
      <c r="AG60" s="332"/>
      <c r="AH60" s="125" t="s">
        <v>20</v>
      </c>
      <c r="AI60" s="335" t="str">
        <f>IF(A60="","",IF(O60="",S60*W60*AA60,O60*AE60))</f>
        <v/>
      </c>
      <c r="AJ60" s="336"/>
      <c r="AK60" s="336"/>
      <c r="AL60" s="336"/>
      <c r="AM60" s="125" t="s">
        <v>20</v>
      </c>
      <c r="AO60" s="43"/>
      <c r="AP60" s="43"/>
      <c r="AQ60" s="43"/>
      <c r="AR60" s="43"/>
      <c r="AS60" s="43"/>
      <c r="AT60" s="43"/>
      <c r="AU60" s="43"/>
      <c r="AV60" s="43"/>
      <c r="AW60" s="43"/>
      <c r="AX60" s="43"/>
      <c r="AY60" s="43"/>
      <c r="AZ60" s="43"/>
      <c r="BA60" s="43"/>
      <c r="BB60" s="43"/>
      <c r="BC60" s="43"/>
      <c r="BD60" s="43"/>
      <c r="BE60" s="43"/>
      <c r="BF60" s="189">
        <f>IF(作業用途!$B16="","",作業用途!$A16)</f>
        <v>54</v>
      </c>
      <c r="BG60" s="176" t="str">
        <f>IF(BF60="","",VLOOKUP(BF60,作業用途!$A:$B,2,FALSE))</f>
        <v>ﾛｰﾙ移動</v>
      </c>
      <c r="BH60" s="189">
        <f>IF(作業用途!$B34="","",作業用途!$A34)</f>
        <v>80</v>
      </c>
      <c r="BI60" s="175" t="str">
        <f>IF(BH60="","",VLOOKUP(BH60,作業用途!$A:$B,2,FALSE))</f>
        <v>籾ロール</v>
      </c>
      <c r="BJ60" s="188" t="str">
        <f>IF(作業用途!$B52="","",作業用途!$A52)</f>
        <v/>
      </c>
      <c r="BK60" s="176" t="str">
        <f>IF(BJ60="","",VLOOKUP(BJ60,作業用途!$A:$B,2,FALSE))</f>
        <v/>
      </c>
      <c r="BL60" s="188" t="str">
        <f>IF(作業用途!$B70="","",作業用途!$A70)</f>
        <v/>
      </c>
      <c r="BM60" s="176" t="str">
        <f>IF(BL60="","",VLOOKUP(BL60,作業用途!$A:$B,2,FALSE))</f>
        <v/>
      </c>
    </row>
    <row r="61" spans="1:67" s="11" customFormat="1" ht="13.5" customHeight="1" thickBot="1" x14ac:dyDescent="0.2">
      <c r="A61" s="348"/>
      <c r="B61" s="349"/>
      <c r="C61" s="349"/>
      <c r="D61" s="350"/>
      <c r="E61" s="374" t="str">
        <f>IF(A60="","",VLOOKUP(A60,登録!B:I,6,FALSE))</f>
        <v/>
      </c>
      <c r="F61" s="375"/>
      <c r="G61" s="375"/>
      <c r="H61" s="168" t="s">
        <v>64</v>
      </c>
      <c r="I61" s="355"/>
      <c r="J61" s="359"/>
      <c r="K61" s="360"/>
      <c r="L61" s="360"/>
      <c r="M61" s="360"/>
      <c r="N61" s="361"/>
      <c r="O61" s="326"/>
      <c r="P61" s="327"/>
      <c r="Q61" s="327"/>
      <c r="R61" s="363"/>
      <c r="S61" s="326"/>
      <c r="T61" s="327"/>
      <c r="U61" s="327"/>
      <c r="V61" s="124"/>
      <c r="W61" s="330"/>
      <c r="X61" s="331"/>
      <c r="Y61" s="331"/>
      <c r="Z61" s="124"/>
      <c r="AA61" s="330"/>
      <c r="AB61" s="331"/>
      <c r="AC61" s="331"/>
      <c r="AD61" s="124"/>
      <c r="AE61" s="333"/>
      <c r="AF61" s="334"/>
      <c r="AG61" s="334"/>
      <c r="AH61" s="124"/>
      <c r="AI61" s="337"/>
      <c r="AJ61" s="338"/>
      <c r="AK61" s="338"/>
      <c r="AL61" s="338"/>
      <c r="AM61" s="124"/>
      <c r="AO61" s="43"/>
      <c r="AP61" s="43"/>
      <c r="AQ61" s="43"/>
      <c r="AR61" s="43"/>
      <c r="AS61" s="43"/>
      <c r="AT61" s="43"/>
      <c r="AU61" s="43"/>
      <c r="AV61" s="43"/>
      <c r="AW61" s="43"/>
      <c r="AX61" s="43"/>
      <c r="AY61" s="43"/>
      <c r="AZ61" s="43"/>
      <c r="BA61" s="43"/>
      <c r="BB61" s="43"/>
      <c r="BC61" s="43"/>
      <c r="BD61" s="43"/>
      <c r="BE61" s="43"/>
      <c r="BF61" s="189">
        <f>IF(作業用途!$B17="","",作業用途!$A17)</f>
        <v>55</v>
      </c>
      <c r="BG61" s="176" t="str">
        <f>IF(BF61="","",VLOOKUP(BF61,作業用途!$A:$B,2,FALSE))</f>
        <v>ﾛｰﾙ切断</v>
      </c>
      <c r="BH61" s="189">
        <f>IF(作業用途!$B35="","",作業用途!$A35)</f>
        <v>81</v>
      </c>
      <c r="BI61" s="175" t="str">
        <f>IF(BH61="","",VLOOKUP(BH61,作業用途!$A:$B,2,FALSE))</f>
        <v>肥料配合・移動</v>
      </c>
      <c r="BJ61" s="188" t="str">
        <f>IF(作業用途!$B53="","",作業用途!$A53)</f>
        <v/>
      </c>
      <c r="BK61" s="176" t="str">
        <f>IF(BJ61="","",VLOOKUP(BJ61,作業用途!$A:$B,2,FALSE))</f>
        <v/>
      </c>
      <c r="BL61" s="188" t="str">
        <f>IF(作業用途!$B71="","",作業用途!$A71)</f>
        <v/>
      </c>
      <c r="BM61" s="176" t="str">
        <f>IF(BL61="","",VLOOKUP(BL61,作業用途!$A:$B,2,FALSE))</f>
        <v/>
      </c>
    </row>
    <row r="62" spans="1:67" s="11" customFormat="1" ht="13.5" customHeight="1" x14ac:dyDescent="0.15">
      <c r="A62" s="364" t="s">
        <v>403</v>
      </c>
      <c r="B62" s="314"/>
      <c r="C62" s="314"/>
      <c r="D62" s="314"/>
      <c r="E62" s="314"/>
      <c r="F62" s="314"/>
      <c r="G62" s="314"/>
      <c r="H62" s="314"/>
      <c r="I62" s="365"/>
      <c r="J62" s="368"/>
      <c r="K62" s="369"/>
      <c r="L62" s="369"/>
      <c r="M62" s="369"/>
      <c r="N62" s="369"/>
      <c r="O62" s="369"/>
      <c r="P62" s="369"/>
      <c r="Q62" s="369"/>
      <c r="R62" s="369"/>
      <c r="S62" s="369"/>
      <c r="T62" s="369"/>
      <c r="U62" s="369"/>
      <c r="V62" s="369"/>
      <c r="W62" s="369"/>
      <c r="X62" s="369"/>
      <c r="Y62" s="369"/>
      <c r="Z62" s="369"/>
      <c r="AA62" s="369"/>
      <c r="AB62" s="369"/>
      <c r="AC62" s="369"/>
      <c r="AD62" s="369"/>
      <c r="AE62" s="369"/>
      <c r="AF62" s="369"/>
      <c r="AG62" s="369"/>
      <c r="AH62" s="370"/>
      <c r="AI62" s="112" t="s">
        <v>28</v>
      </c>
      <c r="AJ62" s="320">
        <f>SUM(AI44:AL61)</f>
        <v>0</v>
      </c>
      <c r="AK62" s="320"/>
      <c r="AL62" s="320"/>
      <c r="AM62" s="321"/>
      <c r="AO62" s="9"/>
      <c r="AP62" s="9"/>
      <c r="AQ62" s="9"/>
      <c r="AR62" s="9"/>
      <c r="AS62" s="9"/>
      <c r="AT62" s="9"/>
      <c r="AU62" s="9"/>
      <c r="AV62" s="9"/>
      <c r="AW62" s="9"/>
      <c r="AX62" s="9"/>
      <c r="AY62" s="9"/>
      <c r="AZ62" s="9"/>
      <c r="BA62" s="9"/>
      <c r="BB62" s="9"/>
      <c r="BC62" s="9"/>
      <c r="BD62" s="9"/>
      <c r="BE62"/>
      <c r="BF62" s="189">
        <f>IF(作業用途!$B18="","",作業用途!$A18)</f>
        <v>64</v>
      </c>
      <c r="BG62" s="176" t="str">
        <f>IF(BF62="","",VLOOKUP(BF62,作業用途!$A:$B,2,FALSE))</f>
        <v>鶏糞処理</v>
      </c>
      <c r="BH62" s="189">
        <f>IF(作業用途!$B36="","",作業用途!$A36)</f>
        <v>82</v>
      </c>
      <c r="BI62" s="175" t="str">
        <f>IF(BH62="","",VLOOKUP(BH62,作業用途!$A:$B,2,FALSE))</f>
        <v>床土移動</v>
      </c>
      <c r="BJ62" s="188" t="str">
        <f>IF(作業用途!$B54="","",作業用途!$A54)</f>
        <v/>
      </c>
      <c r="BK62" s="176" t="str">
        <f>IF(BJ62="","",VLOOKUP(BJ62,作業用途!$A:$B,2,FALSE))</f>
        <v/>
      </c>
      <c r="BL62" s="188" t="str">
        <f>IF(作業用途!$B72="","",作業用途!$A72)</f>
        <v/>
      </c>
      <c r="BM62" s="176" t="str">
        <f>IF(BL62="","",VLOOKUP(BL62,作業用途!$A:$B,2,FALSE))</f>
        <v/>
      </c>
    </row>
    <row r="63" spans="1:67" s="11" customFormat="1" ht="13.5" customHeight="1" thickBot="1" x14ac:dyDescent="0.2">
      <c r="A63" s="366"/>
      <c r="B63" s="316"/>
      <c r="C63" s="316"/>
      <c r="D63" s="316"/>
      <c r="E63" s="316"/>
      <c r="F63" s="316"/>
      <c r="G63" s="316"/>
      <c r="H63" s="316"/>
      <c r="I63" s="367"/>
      <c r="J63" s="371"/>
      <c r="K63" s="372"/>
      <c r="L63" s="372"/>
      <c r="M63" s="372"/>
      <c r="N63" s="372"/>
      <c r="O63" s="372"/>
      <c r="P63" s="372"/>
      <c r="Q63" s="372"/>
      <c r="R63" s="372"/>
      <c r="S63" s="372"/>
      <c r="T63" s="372"/>
      <c r="U63" s="372"/>
      <c r="V63" s="372"/>
      <c r="W63" s="372"/>
      <c r="X63" s="372"/>
      <c r="Y63" s="372"/>
      <c r="Z63" s="372"/>
      <c r="AA63" s="372"/>
      <c r="AB63" s="372"/>
      <c r="AC63" s="372"/>
      <c r="AD63" s="372"/>
      <c r="AE63" s="372"/>
      <c r="AF63" s="372"/>
      <c r="AG63" s="372"/>
      <c r="AH63" s="373"/>
      <c r="AI63" s="96"/>
      <c r="AJ63" s="322"/>
      <c r="AK63" s="322"/>
      <c r="AL63" s="322"/>
      <c r="AM63" s="323"/>
      <c r="AO63" s="9"/>
      <c r="AP63" s="9"/>
      <c r="AQ63" s="9"/>
      <c r="AR63" s="9"/>
      <c r="AS63" s="9"/>
      <c r="AT63" s="9"/>
      <c r="AU63" s="9"/>
      <c r="AV63" s="9"/>
      <c r="AW63" s="9"/>
      <c r="AX63" s="9"/>
      <c r="AY63" s="9"/>
      <c r="AZ63" s="9"/>
      <c r="BA63" s="9"/>
      <c r="BB63" s="9"/>
      <c r="BC63" s="9"/>
      <c r="BD63" s="9"/>
      <c r="BE63" s="9"/>
      <c r="BF63" s="189">
        <f>IF(作業用途!$B19="","",作業用途!$A19)</f>
        <v>65</v>
      </c>
      <c r="BG63" s="176" t="str">
        <f>IF(BF63="","",VLOOKUP(BF63,作業用途!$A:$B,2,FALSE))</f>
        <v>鶏卵積込</v>
      </c>
      <c r="BH63" s="189">
        <f>IF(作業用途!$B37="","",作業用途!$A37)</f>
        <v>83</v>
      </c>
      <c r="BI63" s="175" t="str">
        <f>IF(BH63="","",VLOOKUP(BH63,作業用途!$A:$B,2,FALSE))</f>
        <v>コンテナ・肥料移動</v>
      </c>
      <c r="BJ63" s="188" t="str">
        <f>IF(作業用途!$B55="","",作業用途!$A55)</f>
        <v/>
      </c>
      <c r="BK63" s="176" t="str">
        <f>IF(BJ63="","",VLOOKUP(BJ63,作業用途!$A:$B,2,FALSE))</f>
        <v/>
      </c>
      <c r="BL63" s="188" t="str">
        <f>IF(作業用途!$B73="","",作業用途!$A73)</f>
        <v/>
      </c>
      <c r="BM63" s="176" t="str">
        <f>IF(BL63="","",VLOOKUP(BL63,作業用途!$A:$B,2,FALSE))</f>
        <v/>
      </c>
    </row>
    <row r="64" spans="1:67" ht="11.25" customHeight="1" thickBot="1" x14ac:dyDescent="0.2">
      <c r="A64" s="127"/>
      <c r="B64" s="127"/>
      <c r="C64" s="127"/>
      <c r="D64" s="127"/>
      <c r="E64" s="127"/>
      <c r="F64" s="127"/>
      <c r="G64" s="127"/>
      <c r="H64" s="127"/>
      <c r="I64" s="126"/>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127"/>
      <c r="AJ64" s="127"/>
      <c r="AK64" s="127"/>
      <c r="AL64" s="127"/>
      <c r="AM64" s="127"/>
      <c r="AN64" s="9"/>
      <c r="AO64" s="127"/>
      <c r="AP64" s="128"/>
      <c r="AQ64" s="128"/>
      <c r="AR64" s="128"/>
      <c r="AS64" s="128"/>
      <c r="AT64" s="128"/>
      <c r="AU64" s="128"/>
      <c r="AV64" s="128"/>
      <c r="AW64" s="128"/>
      <c r="AX64" s="128"/>
      <c r="AY64" s="128"/>
      <c r="AZ64" s="128"/>
      <c r="BA64" s="128"/>
      <c r="BB64" s="128"/>
      <c r="BC64" s="128"/>
      <c r="BD64" s="128"/>
      <c r="BE64" s="128"/>
      <c r="BF64" s="11"/>
      <c r="BG64"/>
    </row>
    <row r="65" spans="1:59" ht="12.75" customHeight="1" x14ac:dyDescent="0.15">
      <c r="A65" s="152" t="s">
        <v>30</v>
      </c>
      <c r="B65" s="153"/>
      <c r="C65" s="153"/>
      <c r="D65" s="154"/>
      <c r="E65" s="155" t="s">
        <v>31</v>
      </c>
      <c r="F65" s="153"/>
      <c r="G65" s="153"/>
      <c r="H65" s="154"/>
      <c r="I65" s="153" t="s">
        <v>32</v>
      </c>
      <c r="J65" s="153"/>
      <c r="K65" s="153"/>
      <c r="L65" s="156"/>
      <c r="M65" s="129"/>
      <c r="N65" s="159" t="s">
        <v>832</v>
      </c>
      <c r="O65" s="160"/>
      <c r="P65" s="160"/>
      <c r="Q65" s="160"/>
      <c r="R65" s="160"/>
      <c r="S65" s="161"/>
      <c r="U65" s="431">
        <f>登録!H3</f>
        <v>0</v>
      </c>
      <c r="V65" s="432"/>
      <c r="W65" s="433"/>
      <c r="Y65" s="164" t="s">
        <v>404</v>
      </c>
      <c r="Z65" s="165"/>
      <c r="AA65" s="165"/>
      <c r="AB65" s="166" t="s">
        <v>405</v>
      </c>
      <c r="AC65" s="183"/>
      <c r="AD65" s="165"/>
      <c r="AE65" s="165"/>
      <c r="AF65" s="167"/>
      <c r="AG65" s="167"/>
      <c r="AH65" s="167"/>
      <c r="AI65" s="167"/>
      <c r="AJ65" s="167"/>
      <c r="AK65" s="167"/>
      <c r="AL65" s="167"/>
      <c r="AM65" s="110"/>
      <c r="AO65" s="113"/>
      <c r="AP65" s="114"/>
      <c r="AQ65" s="114"/>
      <c r="AR65" s="114"/>
      <c r="AS65" s="114"/>
      <c r="AT65" s="114"/>
      <c r="AU65" s="114"/>
      <c r="AV65" s="114"/>
      <c r="AW65" s="114"/>
      <c r="AX65" s="114"/>
      <c r="AY65" s="114"/>
      <c r="AZ65" s="114"/>
      <c r="BA65" s="114"/>
      <c r="BB65" s="114"/>
      <c r="BC65" s="114"/>
      <c r="BD65" s="114"/>
      <c r="BE65" s="114"/>
      <c r="BF65" s="11"/>
      <c r="BG65"/>
    </row>
    <row r="66" spans="1:59" s="127" customFormat="1" x14ac:dyDescent="0.15">
      <c r="A66" s="157" t="s">
        <v>410</v>
      </c>
      <c r="B66" s="133"/>
      <c r="C66" s="133"/>
      <c r="D66" s="134"/>
      <c r="E66" s="132" t="s">
        <v>411</v>
      </c>
      <c r="F66" s="133"/>
      <c r="G66" s="133"/>
      <c r="H66" s="134"/>
      <c r="I66" s="133" t="s">
        <v>33</v>
      </c>
      <c r="J66" s="133"/>
      <c r="K66" s="133"/>
      <c r="L66" s="158"/>
      <c r="M66" s="129"/>
      <c r="N66" s="162" t="s">
        <v>398</v>
      </c>
      <c r="O66" s="130"/>
      <c r="P66" s="131"/>
      <c r="Q66" s="130" t="s">
        <v>260</v>
      </c>
      <c r="R66" s="130"/>
      <c r="S66" s="163"/>
      <c r="T66"/>
      <c r="U66" s="434"/>
      <c r="V66" s="435"/>
      <c r="W66" s="436"/>
      <c r="X66"/>
      <c r="Y66" s="440">
        <f>登録!C3</f>
        <v>0</v>
      </c>
      <c r="Z66" s="441"/>
      <c r="AA66" s="441"/>
      <c r="AB66" s="444">
        <f>登録!D3</f>
        <v>0</v>
      </c>
      <c r="AC66" s="445"/>
      <c r="AD66" s="445"/>
      <c r="AE66" s="445"/>
      <c r="AF66" s="445"/>
      <c r="AG66" s="445"/>
      <c r="AH66" s="445"/>
      <c r="AI66" s="445"/>
      <c r="AJ66" s="445"/>
      <c r="AK66" s="445"/>
      <c r="AL66" s="312"/>
      <c r="AM66" s="437"/>
      <c r="AO66" s="44"/>
      <c r="AP66" s="9"/>
      <c r="AQ66" s="9"/>
      <c r="AR66" s="9"/>
      <c r="AS66" s="9"/>
      <c r="AT66" s="9"/>
      <c r="AU66" s="9"/>
      <c r="AV66" s="9"/>
      <c r="AW66" s="9"/>
      <c r="AX66" s="9"/>
      <c r="AY66" s="9"/>
      <c r="AZ66" s="9"/>
      <c r="BA66" s="9"/>
      <c r="BB66" s="9"/>
      <c r="BC66" s="9"/>
      <c r="BD66" s="9"/>
      <c r="BE66" s="9"/>
      <c r="BF66" s="128"/>
    </row>
    <row r="67" spans="1:59" s="35" customFormat="1" ht="22.5" customHeight="1" thickBot="1" x14ac:dyDescent="0.2">
      <c r="A67" s="415">
        <f>AK38</f>
        <v>0</v>
      </c>
      <c r="B67" s="406"/>
      <c r="C67" s="406"/>
      <c r="D67" s="407"/>
      <c r="E67" s="405">
        <f>AJ62</f>
        <v>0</v>
      </c>
      <c r="F67" s="406"/>
      <c r="G67" s="406"/>
      <c r="H67" s="407"/>
      <c r="I67" s="405">
        <f>A67+E67</f>
        <v>0</v>
      </c>
      <c r="J67" s="406"/>
      <c r="K67" s="406"/>
      <c r="L67" s="408"/>
      <c r="M67" s="116"/>
      <c r="N67" s="409">
        <f>登録!F3</f>
        <v>0</v>
      </c>
      <c r="O67" s="410"/>
      <c r="P67" s="411"/>
      <c r="Q67" s="412">
        <f>登録!G3</f>
        <v>0</v>
      </c>
      <c r="R67" s="413"/>
      <c r="S67" s="414"/>
      <c r="U67" s="448">
        <f>登録!I3</f>
        <v>0</v>
      </c>
      <c r="V67" s="449"/>
      <c r="W67" s="450"/>
      <c r="X67"/>
      <c r="Y67" s="442"/>
      <c r="Z67" s="443"/>
      <c r="AA67" s="443"/>
      <c r="AB67" s="446"/>
      <c r="AC67" s="447"/>
      <c r="AD67" s="447"/>
      <c r="AE67" s="447"/>
      <c r="AF67" s="447"/>
      <c r="AG67" s="447"/>
      <c r="AH67" s="447"/>
      <c r="AI67" s="447"/>
      <c r="AJ67" s="447"/>
      <c r="AK67" s="447"/>
      <c r="AL67" s="438"/>
      <c r="AM67" s="439"/>
      <c r="AO67" s="9"/>
      <c r="AP67" s="9"/>
      <c r="AQ67" s="9"/>
      <c r="AR67" s="9"/>
      <c r="AS67" s="9"/>
      <c r="AT67" s="9"/>
      <c r="AU67" s="9"/>
      <c r="AV67" s="9"/>
      <c r="AW67" s="9"/>
      <c r="AX67" s="9"/>
      <c r="AY67" s="9"/>
      <c r="AZ67" s="9"/>
      <c r="BA67" s="9"/>
      <c r="BB67" s="9"/>
      <c r="BC67" s="9"/>
      <c r="BD67" s="9"/>
      <c r="BE67" s="9"/>
      <c r="BF67" s="114"/>
    </row>
    <row r="68" spans="1:59" ht="11.25" customHeight="1" x14ac:dyDescent="0.15">
      <c r="BF68" s="9"/>
    </row>
    <row r="69" spans="1:59" ht="22.5" customHeight="1" x14ac:dyDescent="0.15"/>
  </sheetData>
  <sheetProtection algorithmName="SHA-512" hashValue="YpQI9/X0szTbDgM7vDbaWoAYzYSIhtEiGz54x2SKgS8Wgl9PH+UAyv9rJZMmKRqqC9E7+gI2zSOfszvAaOMUwg==" saltValue="AfTq5YrapINT4EA3GhCp3g==" spinCount="100000" sheet="1" objects="1" scenarios="1"/>
  <mergeCells count="365">
    <mergeCell ref="A34:A36"/>
    <mergeCell ref="J22:K22"/>
    <mergeCell ref="J23:K23"/>
    <mergeCell ref="J24:K24"/>
    <mergeCell ref="N22:P22"/>
    <mergeCell ref="N23:P23"/>
    <mergeCell ref="L22:M22"/>
    <mergeCell ref="L23:M23"/>
    <mergeCell ref="AG22:AH22"/>
    <mergeCell ref="AG23:AH23"/>
    <mergeCell ref="A27:A32"/>
    <mergeCell ref="J27:K27"/>
    <mergeCell ref="L27:M27"/>
    <mergeCell ref="N27:P27"/>
    <mergeCell ref="AG27:AH27"/>
    <mergeCell ref="J33:K33"/>
    <mergeCell ref="L33:M33"/>
    <mergeCell ref="N33:P33"/>
    <mergeCell ref="AG33:AH33"/>
    <mergeCell ref="AG24:AH24"/>
    <mergeCell ref="J32:K32"/>
    <mergeCell ref="L32:M32"/>
    <mergeCell ref="N32:P32"/>
    <mergeCell ref="AG32:AH32"/>
    <mergeCell ref="BF6:BJ6"/>
    <mergeCell ref="BF28:BJ28"/>
    <mergeCell ref="C1:J1"/>
    <mergeCell ref="L1:W1"/>
    <mergeCell ref="AH1:AJ1"/>
    <mergeCell ref="AK1:AM1"/>
    <mergeCell ref="A2:H3"/>
    <mergeCell ref="I2:I5"/>
    <mergeCell ref="J2:M3"/>
    <mergeCell ref="N2:AJ2"/>
    <mergeCell ref="AK2:AL2"/>
    <mergeCell ref="N3:P3"/>
    <mergeCell ref="AI3:AJ3"/>
    <mergeCell ref="AK3:AM3"/>
    <mergeCell ref="A4:D5"/>
    <mergeCell ref="J4:K4"/>
    <mergeCell ref="L4:M4"/>
    <mergeCell ref="N4:P5"/>
    <mergeCell ref="Q4:AF4"/>
    <mergeCell ref="AG4:AH5"/>
    <mergeCell ref="AI4:AJ4"/>
    <mergeCell ref="AK4:AM4"/>
    <mergeCell ref="J5:M5"/>
    <mergeCell ref="Q5:Z5"/>
    <mergeCell ref="AA5:AF5"/>
    <mergeCell ref="AI5:AJ5"/>
    <mergeCell ref="AK5:AM5"/>
    <mergeCell ref="A6:A7"/>
    <mergeCell ref="J6:K6"/>
    <mergeCell ref="L6:M6"/>
    <mergeCell ref="N6:P6"/>
    <mergeCell ref="AG6:AH6"/>
    <mergeCell ref="AI6:AJ6"/>
    <mergeCell ref="AK6:AM6"/>
    <mergeCell ref="J7:K7"/>
    <mergeCell ref="L7:M7"/>
    <mergeCell ref="N7:P7"/>
    <mergeCell ref="AG7:AH7"/>
    <mergeCell ref="AI7:AJ7"/>
    <mergeCell ref="AK7:AM7"/>
    <mergeCell ref="J9:K9"/>
    <mergeCell ref="L9:M9"/>
    <mergeCell ref="N9:P9"/>
    <mergeCell ref="AG9:AH9"/>
    <mergeCell ref="AI9:AJ9"/>
    <mergeCell ref="AK9:AM9"/>
    <mergeCell ref="AI10:AJ10"/>
    <mergeCell ref="AK10:AM10"/>
    <mergeCell ref="J8:K8"/>
    <mergeCell ref="L8:M8"/>
    <mergeCell ref="N8:P8"/>
    <mergeCell ref="AG8:AH8"/>
    <mergeCell ref="AI8:AJ8"/>
    <mergeCell ref="J10:K10"/>
    <mergeCell ref="L10:M10"/>
    <mergeCell ref="N10:P10"/>
    <mergeCell ref="AG10:AH10"/>
    <mergeCell ref="A16:A24"/>
    <mergeCell ref="L24:M24"/>
    <mergeCell ref="N24:P24"/>
    <mergeCell ref="AK11:AM11"/>
    <mergeCell ref="A12:A13"/>
    <mergeCell ref="J12:K12"/>
    <mergeCell ref="L12:M12"/>
    <mergeCell ref="N12:P12"/>
    <mergeCell ref="AG12:AH12"/>
    <mergeCell ref="AI12:AJ12"/>
    <mergeCell ref="AK12:AM12"/>
    <mergeCell ref="J13:K13"/>
    <mergeCell ref="L13:M13"/>
    <mergeCell ref="N13:P13"/>
    <mergeCell ref="AG13:AH13"/>
    <mergeCell ref="AI13:AJ13"/>
    <mergeCell ref="AK13:AM13"/>
    <mergeCell ref="A8:A11"/>
    <mergeCell ref="J11:K11"/>
    <mergeCell ref="L11:M11"/>
    <mergeCell ref="N11:P11"/>
    <mergeCell ref="AG11:AH11"/>
    <mergeCell ref="AI11:AJ11"/>
    <mergeCell ref="AK8:AM8"/>
    <mergeCell ref="A14:A15"/>
    <mergeCell ref="J14:K14"/>
    <mergeCell ref="L14:M14"/>
    <mergeCell ref="N14:P14"/>
    <mergeCell ref="AG14:AH14"/>
    <mergeCell ref="AI14:AJ14"/>
    <mergeCell ref="AK14:AM14"/>
    <mergeCell ref="J15:K15"/>
    <mergeCell ref="L15:M15"/>
    <mergeCell ref="N15:P15"/>
    <mergeCell ref="AG15:AH15"/>
    <mergeCell ref="AI15:AJ15"/>
    <mergeCell ref="AK15:AM15"/>
    <mergeCell ref="AI24:AJ24"/>
    <mergeCell ref="AK24:AM24"/>
    <mergeCell ref="AI22:AJ22"/>
    <mergeCell ref="AI23:AJ23"/>
    <mergeCell ref="AK19:AM19"/>
    <mergeCell ref="AK17:AM17"/>
    <mergeCell ref="AI18:AJ18"/>
    <mergeCell ref="AK18:AM18"/>
    <mergeCell ref="J20:K20"/>
    <mergeCell ref="L20:M20"/>
    <mergeCell ref="N20:P20"/>
    <mergeCell ref="AG20:AH20"/>
    <mergeCell ref="AI20:AJ20"/>
    <mergeCell ref="AK20:AM20"/>
    <mergeCell ref="J18:K18"/>
    <mergeCell ref="L18:M18"/>
    <mergeCell ref="N18:P18"/>
    <mergeCell ref="AG18:AH18"/>
    <mergeCell ref="J19:K19"/>
    <mergeCell ref="L19:M19"/>
    <mergeCell ref="N19:P19"/>
    <mergeCell ref="AG19:AH19"/>
    <mergeCell ref="AI19:AJ19"/>
    <mergeCell ref="N17:P17"/>
    <mergeCell ref="A25:A26"/>
    <mergeCell ref="J25:K25"/>
    <mergeCell ref="L25:M25"/>
    <mergeCell ref="N25:P25"/>
    <mergeCell ref="AG25:AH25"/>
    <mergeCell ref="AI25:AJ25"/>
    <mergeCell ref="AK25:AM25"/>
    <mergeCell ref="J26:K26"/>
    <mergeCell ref="L26:M26"/>
    <mergeCell ref="N26:P26"/>
    <mergeCell ref="AG26:AH26"/>
    <mergeCell ref="AI26:AJ26"/>
    <mergeCell ref="AK26:AM26"/>
    <mergeCell ref="J21:K21"/>
    <mergeCell ref="L21:M21"/>
    <mergeCell ref="N21:P21"/>
    <mergeCell ref="AG21:AH21"/>
    <mergeCell ref="AI21:AJ21"/>
    <mergeCell ref="AK21:AM21"/>
    <mergeCell ref="AK22:AM22"/>
    <mergeCell ref="AK23:AM23"/>
    <mergeCell ref="AK16:AM16"/>
    <mergeCell ref="J17:K17"/>
    <mergeCell ref="L17:M17"/>
    <mergeCell ref="AG17:AH17"/>
    <mergeCell ref="J16:K16"/>
    <mergeCell ref="L16:M16"/>
    <mergeCell ref="N16:P16"/>
    <mergeCell ref="AG16:AH16"/>
    <mergeCell ref="AI16:AJ16"/>
    <mergeCell ref="AI17:AJ17"/>
    <mergeCell ref="AI29:AJ29"/>
    <mergeCell ref="AK29:AM29"/>
    <mergeCell ref="AI27:AJ27"/>
    <mergeCell ref="J29:K29"/>
    <mergeCell ref="L29:M29"/>
    <mergeCell ref="N29:P29"/>
    <mergeCell ref="AG29:AH29"/>
    <mergeCell ref="AK30:AM30"/>
    <mergeCell ref="J31:K31"/>
    <mergeCell ref="L31:M31"/>
    <mergeCell ref="N31:P31"/>
    <mergeCell ref="AG31:AH31"/>
    <mergeCell ref="AI31:AJ31"/>
    <mergeCell ref="AK31:AM31"/>
    <mergeCell ref="AK27:AM27"/>
    <mergeCell ref="J28:K28"/>
    <mergeCell ref="L28:M28"/>
    <mergeCell ref="N28:P28"/>
    <mergeCell ref="AG28:AH28"/>
    <mergeCell ref="AI28:AJ28"/>
    <mergeCell ref="AK28:AM28"/>
    <mergeCell ref="AI32:AJ32"/>
    <mergeCell ref="AK32:AM32"/>
    <mergeCell ref="J30:K30"/>
    <mergeCell ref="L30:M30"/>
    <mergeCell ref="N30:P30"/>
    <mergeCell ref="AG30:AH30"/>
    <mergeCell ref="AI30:AJ30"/>
    <mergeCell ref="AI33:AJ33"/>
    <mergeCell ref="AK33:AM33"/>
    <mergeCell ref="AG34:AH34"/>
    <mergeCell ref="AI34:AJ34"/>
    <mergeCell ref="J36:K36"/>
    <mergeCell ref="L36:M36"/>
    <mergeCell ref="N36:P36"/>
    <mergeCell ref="AG36:AH36"/>
    <mergeCell ref="AK34:AM34"/>
    <mergeCell ref="J35:K35"/>
    <mergeCell ref="L35:M35"/>
    <mergeCell ref="N35:P35"/>
    <mergeCell ref="AG35:AH35"/>
    <mergeCell ref="AI35:AJ35"/>
    <mergeCell ref="AK35:AM35"/>
    <mergeCell ref="J34:K34"/>
    <mergeCell ref="L34:M34"/>
    <mergeCell ref="N34:P34"/>
    <mergeCell ref="AI36:AJ36"/>
    <mergeCell ref="AK36:AM36"/>
    <mergeCell ref="AK38:AM38"/>
    <mergeCell ref="U65:W66"/>
    <mergeCell ref="AL66:AM67"/>
    <mergeCell ref="Y66:AA67"/>
    <mergeCell ref="AB66:AK67"/>
    <mergeCell ref="S41:V41"/>
    <mergeCell ref="W41:Z41"/>
    <mergeCell ref="AA41:AD41"/>
    <mergeCell ref="AA44:AC45"/>
    <mergeCell ref="U67:W67"/>
    <mergeCell ref="AI41:AM41"/>
    <mergeCell ref="AI50:AL51"/>
    <mergeCell ref="AI52:AL53"/>
    <mergeCell ref="AI54:AL55"/>
    <mergeCell ref="AI56:AL57"/>
    <mergeCell ref="AI58:AL59"/>
    <mergeCell ref="J44:N45"/>
    <mergeCell ref="O44:R45"/>
    <mergeCell ref="S44:U45"/>
    <mergeCell ref="W44:Y45"/>
    <mergeCell ref="AE44:AG45"/>
    <mergeCell ref="AI44:AL45"/>
    <mergeCell ref="E45:G45"/>
    <mergeCell ref="AI46:AL47"/>
    <mergeCell ref="AI48:AL49"/>
    <mergeCell ref="E44:H44"/>
    <mergeCell ref="I44:I45"/>
    <mergeCell ref="E46:H46"/>
    <mergeCell ref="I46:I47"/>
    <mergeCell ref="J46:N47"/>
    <mergeCell ref="O46:R47"/>
    <mergeCell ref="S46:U47"/>
    <mergeCell ref="W46:Y47"/>
    <mergeCell ref="AA46:AC47"/>
    <mergeCell ref="AE46:AG47"/>
    <mergeCell ref="E47:G47"/>
    <mergeCell ref="A41:D43"/>
    <mergeCell ref="E41:H43"/>
    <mergeCell ref="I41:I43"/>
    <mergeCell ref="J41:N43"/>
    <mergeCell ref="O41:R41"/>
    <mergeCell ref="J37:K38"/>
    <mergeCell ref="L37:M38"/>
    <mergeCell ref="E67:H67"/>
    <mergeCell ref="I67:L67"/>
    <mergeCell ref="N67:P67"/>
    <mergeCell ref="Q67:S67"/>
    <mergeCell ref="A67:D67"/>
    <mergeCell ref="N37:AJ38"/>
    <mergeCell ref="A44:D45"/>
    <mergeCell ref="A37:I38"/>
    <mergeCell ref="O42:R42"/>
    <mergeCell ref="S42:V42"/>
    <mergeCell ref="W42:Z42"/>
    <mergeCell ref="AA42:AD42"/>
    <mergeCell ref="AE42:AH42"/>
    <mergeCell ref="AI42:AM42"/>
    <mergeCell ref="AI43:AM43"/>
    <mergeCell ref="AE41:AH41"/>
    <mergeCell ref="A46:D47"/>
    <mergeCell ref="A48:D49"/>
    <mergeCell ref="E48:H48"/>
    <mergeCell ref="I48:I49"/>
    <mergeCell ref="J48:N49"/>
    <mergeCell ref="O48:R49"/>
    <mergeCell ref="S48:U49"/>
    <mergeCell ref="W48:Y49"/>
    <mergeCell ref="AA48:AC49"/>
    <mergeCell ref="AE48:AG49"/>
    <mergeCell ref="E49:G49"/>
    <mergeCell ref="A50:D51"/>
    <mergeCell ref="E50:H50"/>
    <mergeCell ref="I50:I51"/>
    <mergeCell ref="J50:N51"/>
    <mergeCell ref="O50:R51"/>
    <mergeCell ref="S50:U51"/>
    <mergeCell ref="W50:Y51"/>
    <mergeCell ref="AA50:AC51"/>
    <mergeCell ref="AE50:AG51"/>
    <mergeCell ref="E51:G51"/>
    <mergeCell ref="A52:D53"/>
    <mergeCell ref="E52:H52"/>
    <mergeCell ref="I52:I53"/>
    <mergeCell ref="J52:N53"/>
    <mergeCell ref="O52:R53"/>
    <mergeCell ref="S52:U53"/>
    <mergeCell ref="W52:Y53"/>
    <mergeCell ref="AA52:AC53"/>
    <mergeCell ref="AE52:AG53"/>
    <mergeCell ref="E53:G53"/>
    <mergeCell ref="E57:G57"/>
    <mergeCell ref="A54:D55"/>
    <mergeCell ref="E54:H54"/>
    <mergeCell ref="I54:I55"/>
    <mergeCell ref="J54:N55"/>
    <mergeCell ref="O54:R55"/>
    <mergeCell ref="S54:U55"/>
    <mergeCell ref="W54:Y55"/>
    <mergeCell ref="AA54:AC55"/>
    <mergeCell ref="E55:G55"/>
    <mergeCell ref="A60:D61"/>
    <mergeCell ref="E60:H60"/>
    <mergeCell ref="I60:I61"/>
    <mergeCell ref="J60:N61"/>
    <mergeCell ref="O60:R61"/>
    <mergeCell ref="A62:I63"/>
    <mergeCell ref="J62:AH63"/>
    <mergeCell ref="E61:G61"/>
    <mergeCell ref="BL43:BL45"/>
    <mergeCell ref="A58:D59"/>
    <mergeCell ref="E58:H58"/>
    <mergeCell ref="I58:I59"/>
    <mergeCell ref="J58:N59"/>
    <mergeCell ref="O58:R59"/>
    <mergeCell ref="S58:U59"/>
    <mergeCell ref="W58:Y59"/>
    <mergeCell ref="AA58:AC59"/>
    <mergeCell ref="AE58:AG59"/>
    <mergeCell ref="E59:G59"/>
    <mergeCell ref="A56:D57"/>
    <mergeCell ref="E56:H56"/>
    <mergeCell ref="I56:I57"/>
    <mergeCell ref="J56:N57"/>
    <mergeCell ref="O56:R57"/>
    <mergeCell ref="BM43:BM45"/>
    <mergeCell ref="BN43:BN45"/>
    <mergeCell ref="BO43:BO45"/>
    <mergeCell ref="AJ62:AM63"/>
    <mergeCell ref="S60:U61"/>
    <mergeCell ref="W60:Y61"/>
    <mergeCell ref="AA60:AC61"/>
    <mergeCell ref="AE60:AG61"/>
    <mergeCell ref="AI60:AL61"/>
    <mergeCell ref="S56:U57"/>
    <mergeCell ref="W56:Y57"/>
    <mergeCell ref="AA56:AC57"/>
    <mergeCell ref="AE56:AG57"/>
    <mergeCell ref="AE54:AG55"/>
    <mergeCell ref="BJ43:BJ45"/>
    <mergeCell ref="BK43:BK45"/>
    <mergeCell ref="BG43:BG45"/>
    <mergeCell ref="BH43:BH45"/>
    <mergeCell ref="BI43:BI45"/>
    <mergeCell ref="BF43:BF45"/>
  </mergeCells>
  <phoneticPr fontId="1"/>
  <printOptions horizontalCentered="1" verticalCentered="1"/>
  <pageMargins left="0.51181102362204722" right="0" top="0" bottom="0" header="0.31496062992125984" footer="0.31496062992125984"/>
  <pageSetup paperSize="9" scale="78" orientation="portrait" blackAndWhite="1"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92D050"/>
    <pageSetUpPr fitToPage="1"/>
  </sheetPr>
  <dimension ref="A1:N341"/>
  <sheetViews>
    <sheetView topLeftCell="A33" zoomScale="130" zoomScaleNormal="130" workbookViewId="0">
      <selection activeCell="E38" sqref="E38"/>
    </sheetView>
  </sheetViews>
  <sheetFormatPr defaultColWidth="9" defaultRowHeight="13.5" x14ac:dyDescent="0.15"/>
  <cols>
    <col min="1" max="1" width="6.625" style="1" customWidth="1"/>
    <col min="2" max="2" width="6.625" style="2" customWidth="1"/>
    <col min="3" max="3" width="8.875" style="2" customWidth="1"/>
    <col min="4" max="4" width="22.25" style="5" customWidth="1"/>
    <col min="5" max="5" width="28.625" style="5" customWidth="1"/>
    <col min="6" max="8" width="9.5" style="6" customWidth="1"/>
    <col min="9" max="9" width="13.875" style="7" customWidth="1"/>
    <col min="11" max="11" width="5.25" bestFit="1" customWidth="1"/>
    <col min="12" max="12" width="17.25" bestFit="1" customWidth="1"/>
    <col min="13" max="13" width="7.125" bestFit="1" customWidth="1"/>
    <col min="14" max="14" width="25.375" bestFit="1" customWidth="1"/>
  </cols>
  <sheetData>
    <row r="1" spans="1:14" ht="13.5" customHeight="1" thickBot="1" x14ac:dyDescent="0.2">
      <c r="A1" s="1" t="s">
        <v>65</v>
      </c>
      <c r="B1" s="55"/>
      <c r="C1" s="55"/>
      <c r="D1" s="56"/>
      <c r="E1" s="56"/>
      <c r="F1" s="57"/>
      <c r="G1" s="57"/>
      <c r="H1" s="57"/>
      <c r="I1" s="58"/>
      <c r="K1" s="54"/>
    </row>
    <row r="2" spans="1:14" ht="18.75" customHeight="1" x14ac:dyDescent="0.15">
      <c r="A2" s="66" t="s">
        <v>412</v>
      </c>
      <c r="B2" s="595" t="s">
        <v>66</v>
      </c>
      <c r="C2" s="595" t="s">
        <v>67</v>
      </c>
      <c r="D2" s="607" t="s">
        <v>68</v>
      </c>
      <c r="E2" s="607" t="s">
        <v>69</v>
      </c>
      <c r="F2" s="609" t="s">
        <v>70</v>
      </c>
      <c r="G2" s="609" t="s">
        <v>71</v>
      </c>
      <c r="H2" s="611" t="s">
        <v>72</v>
      </c>
      <c r="I2" s="605" t="s">
        <v>73</v>
      </c>
      <c r="K2" s="59" t="s">
        <v>268</v>
      </c>
      <c r="L2" s="60" t="s">
        <v>269</v>
      </c>
      <c r="M2" s="61" t="s">
        <v>270</v>
      </c>
      <c r="N2" s="120"/>
    </row>
    <row r="3" spans="1:14" ht="18.75" customHeight="1" thickBot="1" x14ac:dyDescent="0.2">
      <c r="A3" s="74" t="s">
        <v>413</v>
      </c>
      <c r="B3" s="595"/>
      <c r="C3" s="595"/>
      <c r="D3" s="607"/>
      <c r="E3" s="607"/>
      <c r="F3" s="609"/>
      <c r="G3" s="609"/>
      <c r="H3" s="611"/>
      <c r="I3" s="606"/>
      <c r="K3" s="62" t="s">
        <v>29</v>
      </c>
      <c r="L3" s="63"/>
      <c r="M3" s="64"/>
      <c r="N3" s="121"/>
    </row>
    <row r="4" spans="1:14" ht="13.5" customHeight="1" x14ac:dyDescent="0.15">
      <c r="A4" s="65" t="s">
        <v>271</v>
      </c>
      <c r="B4" s="589" t="s">
        <v>858</v>
      </c>
      <c r="C4" s="597"/>
      <c r="D4" s="67" t="s">
        <v>470</v>
      </c>
      <c r="E4" s="67" t="s">
        <v>475</v>
      </c>
      <c r="F4" s="3">
        <v>0.74</v>
      </c>
      <c r="G4" s="3">
        <v>6</v>
      </c>
      <c r="H4" s="4">
        <f>F4*G4</f>
        <v>4.4399999999999995</v>
      </c>
      <c r="I4" s="192">
        <f t="shared" ref="I4:I12" si="0">ROUNDUP(H4/10,1)</f>
        <v>0.5</v>
      </c>
      <c r="K4" s="69">
        <v>1</v>
      </c>
      <c r="L4" s="70" t="s">
        <v>75</v>
      </c>
      <c r="M4" s="199">
        <v>20.3</v>
      </c>
      <c r="N4" s="117" t="s">
        <v>463</v>
      </c>
    </row>
    <row r="5" spans="1:14" ht="13.5" customHeight="1" x14ac:dyDescent="0.15">
      <c r="A5" s="65" t="s">
        <v>76</v>
      </c>
      <c r="B5" s="590"/>
      <c r="C5" s="598"/>
      <c r="D5" s="67" t="s">
        <v>470</v>
      </c>
      <c r="E5" s="67" t="s">
        <v>74</v>
      </c>
      <c r="F5" s="3">
        <v>0.74</v>
      </c>
      <c r="G5" s="3">
        <v>9</v>
      </c>
      <c r="H5" s="4">
        <f t="shared" ref="H5:H114" si="1">F5*G5</f>
        <v>6.66</v>
      </c>
      <c r="I5" s="68">
        <f t="shared" si="0"/>
        <v>0.7</v>
      </c>
      <c r="K5" s="71">
        <v>2</v>
      </c>
      <c r="L5" s="72" t="s">
        <v>78</v>
      </c>
      <c r="M5" s="73">
        <v>19.899999999999999</v>
      </c>
      <c r="N5" s="118" t="s">
        <v>464</v>
      </c>
    </row>
    <row r="6" spans="1:14" ht="13.5" customHeight="1" x14ac:dyDescent="0.15">
      <c r="A6" s="65" t="s">
        <v>79</v>
      </c>
      <c r="B6" s="590"/>
      <c r="C6" s="598"/>
      <c r="D6" s="67" t="s">
        <v>470</v>
      </c>
      <c r="E6" s="67" t="s">
        <v>77</v>
      </c>
      <c r="F6" s="3">
        <v>0.74</v>
      </c>
      <c r="G6" s="3">
        <v>10</v>
      </c>
      <c r="H6" s="4">
        <f t="shared" si="1"/>
        <v>7.4</v>
      </c>
      <c r="I6" s="68">
        <f t="shared" si="0"/>
        <v>0.79999999999999993</v>
      </c>
      <c r="K6" s="71">
        <v>3</v>
      </c>
      <c r="L6" s="72" t="s">
        <v>82</v>
      </c>
      <c r="M6" s="73">
        <v>12.1</v>
      </c>
      <c r="N6" s="118" t="s">
        <v>842</v>
      </c>
    </row>
    <row r="7" spans="1:14" x14ac:dyDescent="0.15">
      <c r="A7" s="65" t="s">
        <v>83</v>
      </c>
      <c r="B7" s="590"/>
      <c r="C7" s="598"/>
      <c r="D7" s="67" t="s">
        <v>470</v>
      </c>
      <c r="E7" s="67" t="s">
        <v>80</v>
      </c>
      <c r="F7" s="3">
        <v>0.37</v>
      </c>
      <c r="G7" s="3">
        <v>10</v>
      </c>
      <c r="H7" s="4">
        <f t="shared" si="1"/>
        <v>3.7</v>
      </c>
      <c r="I7" s="68">
        <f t="shared" si="0"/>
        <v>0.4</v>
      </c>
      <c r="K7" s="71">
        <v>4</v>
      </c>
      <c r="L7" s="72" t="s">
        <v>85</v>
      </c>
      <c r="M7" s="73">
        <v>8.6999999999999993</v>
      </c>
      <c r="N7" s="118" t="s">
        <v>828</v>
      </c>
    </row>
    <row r="8" spans="1:14" x14ac:dyDescent="0.15">
      <c r="A8" s="65" t="s">
        <v>86</v>
      </c>
      <c r="B8" s="590"/>
      <c r="C8" s="598"/>
      <c r="D8" s="67" t="s">
        <v>470</v>
      </c>
      <c r="E8" s="67" t="s">
        <v>474</v>
      </c>
      <c r="F8" s="3">
        <v>0.37</v>
      </c>
      <c r="G8" s="3">
        <v>12</v>
      </c>
      <c r="H8" s="4">
        <f t="shared" si="1"/>
        <v>4.4399999999999995</v>
      </c>
      <c r="I8" s="68">
        <f t="shared" si="0"/>
        <v>0.5</v>
      </c>
      <c r="K8" s="71">
        <v>5</v>
      </c>
      <c r="L8" s="72" t="s">
        <v>87</v>
      </c>
      <c r="M8" s="73">
        <v>15.8</v>
      </c>
      <c r="N8" s="118" t="s">
        <v>829</v>
      </c>
    </row>
    <row r="9" spans="1:14" x14ac:dyDescent="0.15">
      <c r="A9" s="65" t="s">
        <v>88</v>
      </c>
      <c r="B9" s="590"/>
      <c r="C9" s="598"/>
      <c r="D9" s="67" t="s">
        <v>470</v>
      </c>
      <c r="E9" s="67" t="s">
        <v>818</v>
      </c>
      <c r="F9" s="3">
        <v>0.22</v>
      </c>
      <c r="G9" s="3">
        <v>17.5</v>
      </c>
      <c r="H9" s="4">
        <f t="shared" si="1"/>
        <v>3.85</v>
      </c>
      <c r="I9" s="68">
        <f t="shared" si="0"/>
        <v>0.4</v>
      </c>
      <c r="K9" s="71">
        <v>6</v>
      </c>
      <c r="L9" s="72" t="s">
        <v>90</v>
      </c>
      <c r="M9" s="73">
        <v>13.1</v>
      </c>
      <c r="N9" s="118" t="s">
        <v>34</v>
      </c>
    </row>
    <row r="10" spans="1:14" x14ac:dyDescent="0.15">
      <c r="A10" s="65" t="s">
        <v>91</v>
      </c>
      <c r="B10" s="590"/>
      <c r="C10" s="598"/>
      <c r="D10" s="67" t="s">
        <v>470</v>
      </c>
      <c r="E10" s="67" t="s">
        <v>826</v>
      </c>
      <c r="F10" s="3">
        <v>0.22</v>
      </c>
      <c r="G10" s="3">
        <v>17.5</v>
      </c>
      <c r="H10" s="4">
        <f t="shared" si="1"/>
        <v>3.85</v>
      </c>
      <c r="I10" s="68">
        <f t="shared" si="0"/>
        <v>0.4</v>
      </c>
      <c r="K10" s="71">
        <v>7</v>
      </c>
      <c r="L10" s="72" t="s">
        <v>94</v>
      </c>
      <c r="M10" s="73">
        <v>18.8</v>
      </c>
      <c r="N10" s="118" t="s">
        <v>844</v>
      </c>
    </row>
    <row r="11" spans="1:14" x14ac:dyDescent="0.15">
      <c r="A11" s="65" t="s">
        <v>95</v>
      </c>
      <c r="B11" s="590"/>
      <c r="C11" s="598"/>
      <c r="D11" s="67" t="s">
        <v>471</v>
      </c>
      <c r="E11" s="67" t="s">
        <v>89</v>
      </c>
      <c r="F11" s="3">
        <v>0.22</v>
      </c>
      <c r="G11" s="3">
        <v>17.5</v>
      </c>
      <c r="H11" s="4">
        <f t="shared" si="1"/>
        <v>3.85</v>
      </c>
      <c r="I11" s="68">
        <f t="shared" si="0"/>
        <v>0.4</v>
      </c>
      <c r="K11" s="71">
        <v>8</v>
      </c>
      <c r="L11" s="72" t="s">
        <v>96</v>
      </c>
      <c r="M11" s="73">
        <v>13</v>
      </c>
      <c r="N11" s="118" t="s">
        <v>843</v>
      </c>
    </row>
    <row r="12" spans="1:14" x14ac:dyDescent="0.15">
      <c r="A12" s="65" t="s">
        <v>97</v>
      </c>
      <c r="B12" s="590"/>
      <c r="C12" s="598"/>
      <c r="D12" s="67" t="s">
        <v>471</v>
      </c>
      <c r="E12" s="67" t="s">
        <v>857</v>
      </c>
      <c r="F12" s="3">
        <v>0.15</v>
      </c>
      <c r="G12" s="3">
        <v>19.5</v>
      </c>
      <c r="H12" s="4">
        <f t="shared" si="1"/>
        <v>2.9249999999999998</v>
      </c>
      <c r="I12" s="68">
        <f t="shared" si="0"/>
        <v>0.30000000000000004</v>
      </c>
      <c r="K12" s="71">
        <v>9</v>
      </c>
      <c r="L12" s="72" t="s">
        <v>100</v>
      </c>
      <c r="M12" s="73">
        <v>13.7</v>
      </c>
      <c r="N12" s="118" t="s">
        <v>845</v>
      </c>
    </row>
    <row r="13" spans="1:14" x14ac:dyDescent="0.15">
      <c r="A13" s="65" t="s">
        <v>101</v>
      </c>
      <c r="B13" s="590"/>
      <c r="C13" s="598"/>
      <c r="D13" s="67" t="s">
        <v>92</v>
      </c>
      <c r="E13" s="67" t="s">
        <v>473</v>
      </c>
      <c r="F13" s="3">
        <v>0.67</v>
      </c>
      <c r="G13" s="3">
        <v>5.5</v>
      </c>
      <c r="H13" s="4">
        <f t="shared" si="1"/>
        <v>3.6850000000000001</v>
      </c>
      <c r="I13" s="68">
        <f>ROUNDUP(H13/10,1)</f>
        <v>0.4</v>
      </c>
      <c r="K13" s="71">
        <v>10</v>
      </c>
      <c r="L13" s="72" t="s">
        <v>103</v>
      </c>
      <c r="M13" s="73">
        <v>14.6</v>
      </c>
      <c r="N13" s="118" t="s">
        <v>846</v>
      </c>
    </row>
    <row r="14" spans="1:14" x14ac:dyDescent="0.15">
      <c r="A14" s="65" t="s">
        <v>467</v>
      </c>
      <c r="B14" s="590"/>
      <c r="C14" s="598"/>
      <c r="D14" s="67" t="s">
        <v>92</v>
      </c>
      <c r="E14" s="67" t="s">
        <v>472</v>
      </c>
      <c r="F14" s="3">
        <v>0.56000000000000005</v>
      </c>
      <c r="G14" s="3">
        <v>9</v>
      </c>
      <c r="H14" s="4">
        <f t="shared" si="1"/>
        <v>5.0400000000000009</v>
      </c>
      <c r="I14" s="68">
        <f t="shared" ref="I14:I121" si="2">ROUNDUP(H14/10,1)</f>
        <v>0.6</v>
      </c>
      <c r="K14" s="71">
        <v>11</v>
      </c>
      <c r="L14" s="72" t="s">
        <v>106</v>
      </c>
      <c r="M14" s="73">
        <v>24.2</v>
      </c>
      <c r="N14" s="118" t="s">
        <v>847</v>
      </c>
    </row>
    <row r="15" spans="1:14" x14ac:dyDescent="0.15">
      <c r="A15" s="65" t="s">
        <v>468</v>
      </c>
      <c r="B15" s="590"/>
      <c r="C15" s="598"/>
      <c r="D15" s="67" t="s">
        <v>469</v>
      </c>
      <c r="E15" s="67" t="s">
        <v>98</v>
      </c>
      <c r="F15" s="3">
        <v>0.49</v>
      </c>
      <c r="G15" s="3">
        <v>26.5</v>
      </c>
      <c r="H15" s="4">
        <f t="shared" ref="H15" si="3">F15*G15</f>
        <v>12.984999999999999</v>
      </c>
      <c r="I15" s="68">
        <f t="shared" ref="I15" si="4">ROUNDUP(H15/10,1)</f>
        <v>1.3</v>
      </c>
      <c r="K15" s="71">
        <v>12</v>
      </c>
      <c r="L15" s="72" t="s">
        <v>109</v>
      </c>
      <c r="M15" s="73">
        <v>27</v>
      </c>
      <c r="N15" s="118" t="s">
        <v>848</v>
      </c>
    </row>
    <row r="16" spans="1:14" x14ac:dyDescent="0.15">
      <c r="A16" s="65" t="s">
        <v>856</v>
      </c>
      <c r="B16" s="591"/>
      <c r="C16" s="599"/>
      <c r="D16" s="67" t="s">
        <v>299</v>
      </c>
      <c r="E16" s="67" t="s">
        <v>300</v>
      </c>
      <c r="F16" s="3">
        <v>0.63</v>
      </c>
      <c r="G16" s="3">
        <v>5.5</v>
      </c>
      <c r="H16" s="4">
        <f t="shared" si="1"/>
        <v>3.4649999999999999</v>
      </c>
      <c r="I16" s="68">
        <f t="shared" si="2"/>
        <v>0.4</v>
      </c>
      <c r="K16" s="71">
        <v>13</v>
      </c>
      <c r="L16" s="72" t="s">
        <v>112</v>
      </c>
      <c r="M16" s="73">
        <v>11.9</v>
      </c>
      <c r="N16" s="118" t="s">
        <v>305</v>
      </c>
    </row>
    <row r="17" spans="1:14" x14ac:dyDescent="0.15">
      <c r="A17" s="65" t="s">
        <v>301</v>
      </c>
      <c r="B17" s="589" t="s">
        <v>104</v>
      </c>
      <c r="C17" s="597"/>
      <c r="D17" s="67" t="s">
        <v>492</v>
      </c>
      <c r="E17" s="67" t="s">
        <v>491</v>
      </c>
      <c r="F17" s="3">
        <v>2.67</v>
      </c>
      <c r="G17" s="3">
        <v>3.5</v>
      </c>
      <c r="H17" s="4">
        <f t="shared" si="1"/>
        <v>9.3449999999999989</v>
      </c>
      <c r="I17" s="68">
        <f t="shared" si="2"/>
        <v>1</v>
      </c>
      <c r="K17" s="71">
        <v>14</v>
      </c>
      <c r="L17" s="72" t="s">
        <v>114</v>
      </c>
      <c r="M17" s="73">
        <v>75.400000000000006</v>
      </c>
      <c r="N17" s="118" t="s">
        <v>306</v>
      </c>
    </row>
    <row r="18" spans="1:14" x14ac:dyDescent="0.15">
      <c r="A18" s="65" t="s">
        <v>107</v>
      </c>
      <c r="B18" s="590"/>
      <c r="C18" s="598"/>
      <c r="D18" s="67" t="s">
        <v>492</v>
      </c>
      <c r="E18" s="67" t="s">
        <v>302</v>
      </c>
      <c r="F18" s="3">
        <v>1.82</v>
      </c>
      <c r="G18" s="3">
        <v>3.5</v>
      </c>
      <c r="H18" s="4">
        <f t="shared" si="1"/>
        <v>6.37</v>
      </c>
      <c r="I18" s="68">
        <f t="shared" si="2"/>
        <v>0.7</v>
      </c>
      <c r="K18" s="71">
        <v>15</v>
      </c>
      <c r="L18" s="72" t="s">
        <v>117</v>
      </c>
      <c r="M18" s="73">
        <v>40.1</v>
      </c>
      <c r="N18" s="118" t="s">
        <v>35</v>
      </c>
    </row>
    <row r="19" spans="1:14" x14ac:dyDescent="0.15">
      <c r="A19" s="65" t="s">
        <v>110</v>
      </c>
      <c r="B19" s="590"/>
      <c r="C19" s="598"/>
      <c r="D19" s="67" t="s">
        <v>492</v>
      </c>
      <c r="E19" s="67" t="s">
        <v>303</v>
      </c>
      <c r="F19" s="3">
        <v>1.33</v>
      </c>
      <c r="G19" s="3">
        <v>4.5</v>
      </c>
      <c r="H19" s="4">
        <f t="shared" si="1"/>
        <v>5.9850000000000003</v>
      </c>
      <c r="I19" s="68">
        <f t="shared" si="2"/>
        <v>0.6</v>
      </c>
      <c r="K19" s="71">
        <v>16</v>
      </c>
      <c r="L19" s="72" t="s">
        <v>850</v>
      </c>
      <c r="M19" s="73">
        <v>30.1</v>
      </c>
      <c r="N19" s="118" t="s">
        <v>852</v>
      </c>
    </row>
    <row r="20" spans="1:14" x14ac:dyDescent="0.15">
      <c r="A20" s="65" t="s">
        <v>113</v>
      </c>
      <c r="B20" s="590"/>
      <c r="C20" s="598"/>
      <c r="D20" s="67" t="s">
        <v>492</v>
      </c>
      <c r="E20" s="67" t="s">
        <v>490</v>
      </c>
      <c r="F20" s="3">
        <v>1.33</v>
      </c>
      <c r="G20" s="3">
        <v>8.5</v>
      </c>
      <c r="H20" s="4">
        <f t="shared" si="1"/>
        <v>11.305</v>
      </c>
      <c r="I20" s="68">
        <f t="shared" si="2"/>
        <v>1.2000000000000002</v>
      </c>
      <c r="K20" s="71">
        <v>17</v>
      </c>
      <c r="L20" s="72" t="s">
        <v>851</v>
      </c>
      <c r="M20" s="73">
        <v>24.5</v>
      </c>
      <c r="N20" s="118" t="s">
        <v>853</v>
      </c>
    </row>
    <row r="21" spans="1:14" x14ac:dyDescent="0.15">
      <c r="A21" s="65" t="s">
        <v>115</v>
      </c>
      <c r="B21" s="590"/>
      <c r="C21" s="598"/>
      <c r="D21" s="67" t="s">
        <v>492</v>
      </c>
      <c r="E21" s="67" t="s">
        <v>489</v>
      </c>
      <c r="F21" s="3">
        <v>1.29</v>
      </c>
      <c r="G21" s="3">
        <v>10.5</v>
      </c>
      <c r="H21" s="4">
        <f t="shared" si="1"/>
        <v>13.545</v>
      </c>
      <c r="I21" s="68">
        <f t="shared" si="2"/>
        <v>1.4000000000000001</v>
      </c>
      <c r="K21" s="71">
        <v>18</v>
      </c>
      <c r="L21" s="72" t="s">
        <v>854</v>
      </c>
      <c r="M21" s="73">
        <v>16.399999999999999</v>
      </c>
      <c r="N21" s="118" t="s">
        <v>855</v>
      </c>
    </row>
    <row r="22" spans="1:14" x14ac:dyDescent="0.15">
      <c r="A22" s="65" t="s">
        <v>118</v>
      </c>
      <c r="B22" s="590"/>
      <c r="C22" s="598"/>
      <c r="D22" s="67" t="s">
        <v>482</v>
      </c>
      <c r="E22" s="67" t="s">
        <v>304</v>
      </c>
      <c r="F22" s="3">
        <v>0.73</v>
      </c>
      <c r="G22" s="3">
        <v>3.5</v>
      </c>
      <c r="H22" s="4">
        <f t="shared" si="1"/>
        <v>2.5549999999999997</v>
      </c>
      <c r="I22" s="68">
        <f t="shared" si="2"/>
        <v>0.30000000000000004</v>
      </c>
      <c r="K22" s="71">
        <v>19</v>
      </c>
      <c r="L22" s="72" t="s">
        <v>126</v>
      </c>
      <c r="M22" s="73">
        <v>6</v>
      </c>
      <c r="N22" s="118" t="s">
        <v>36</v>
      </c>
    </row>
    <row r="23" spans="1:14" x14ac:dyDescent="0.15">
      <c r="A23" s="65" t="s">
        <v>120</v>
      </c>
      <c r="B23" s="590"/>
      <c r="C23" s="598"/>
      <c r="D23" s="67" t="s">
        <v>482</v>
      </c>
      <c r="E23" s="67" t="s">
        <v>488</v>
      </c>
      <c r="F23" s="3">
        <v>0.73</v>
      </c>
      <c r="G23" s="3">
        <v>3.5</v>
      </c>
      <c r="H23" s="4">
        <f t="shared" si="1"/>
        <v>2.5549999999999997</v>
      </c>
      <c r="I23" s="68">
        <f t="shared" si="2"/>
        <v>0.30000000000000004</v>
      </c>
      <c r="K23" s="71">
        <v>20</v>
      </c>
      <c r="L23" s="72" t="s">
        <v>128</v>
      </c>
      <c r="M23" s="73">
        <v>20.3</v>
      </c>
      <c r="N23" s="118" t="s">
        <v>272</v>
      </c>
    </row>
    <row r="24" spans="1:14" x14ac:dyDescent="0.15">
      <c r="A24" s="65" t="s">
        <v>121</v>
      </c>
      <c r="B24" s="590"/>
      <c r="C24" s="598"/>
      <c r="D24" s="67" t="s">
        <v>482</v>
      </c>
      <c r="E24" s="67" t="s">
        <v>487</v>
      </c>
      <c r="F24" s="3">
        <v>0.61</v>
      </c>
      <c r="G24" s="3">
        <v>4.5</v>
      </c>
      <c r="H24" s="4">
        <f t="shared" si="1"/>
        <v>2.7450000000000001</v>
      </c>
      <c r="I24" s="68">
        <f t="shared" si="2"/>
        <v>0.30000000000000004</v>
      </c>
      <c r="K24" s="71">
        <v>21</v>
      </c>
      <c r="L24" s="72" t="s">
        <v>130</v>
      </c>
      <c r="M24" s="73">
        <v>20.399999999999999</v>
      </c>
      <c r="N24" s="118" t="s">
        <v>273</v>
      </c>
    </row>
    <row r="25" spans="1:14" x14ac:dyDescent="0.15">
      <c r="A25" s="65" t="s">
        <v>476</v>
      </c>
      <c r="B25" s="590"/>
      <c r="C25" s="598"/>
      <c r="D25" s="67" t="s">
        <v>482</v>
      </c>
      <c r="E25" s="67" t="s">
        <v>486</v>
      </c>
      <c r="F25" s="3">
        <v>0.3</v>
      </c>
      <c r="G25" s="3">
        <v>7.5</v>
      </c>
      <c r="H25" s="4">
        <f t="shared" si="1"/>
        <v>2.25</v>
      </c>
      <c r="I25" s="68">
        <f t="shared" si="2"/>
        <v>0.30000000000000004</v>
      </c>
      <c r="K25" s="75">
        <v>22</v>
      </c>
      <c r="L25" s="76" t="s">
        <v>133</v>
      </c>
      <c r="M25" s="200">
        <v>16.8</v>
      </c>
      <c r="N25" s="118" t="s">
        <v>274</v>
      </c>
    </row>
    <row r="26" spans="1:14" x14ac:dyDescent="0.15">
      <c r="A26" s="65" t="s">
        <v>477</v>
      </c>
      <c r="B26" s="590"/>
      <c r="C26" s="598"/>
      <c r="D26" s="67" t="s">
        <v>482</v>
      </c>
      <c r="E26" s="67" t="s">
        <v>485</v>
      </c>
      <c r="F26" s="3">
        <v>0.2</v>
      </c>
      <c r="G26" s="3">
        <v>8.5</v>
      </c>
      <c r="H26" s="4">
        <f t="shared" si="1"/>
        <v>1.7000000000000002</v>
      </c>
      <c r="I26" s="68">
        <f t="shared" si="2"/>
        <v>0.2</v>
      </c>
      <c r="K26" s="71">
        <v>23</v>
      </c>
      <c r="L26" s="76" t="s">
        <v>136</v>
      </c>
      <c r="M26" s="73">
        <v>12.7</v>
      </c>
      <c r="N26" s="118" t="s">
        <v>275</v>
      </c>
    </row>
    <row r="27" spans="1:14" x14ac:dyDescent="0.15">
      <c r="A27" s="65" t="s">
        <v>478</v>
      </c>
      <c r="B27" s="590"/>
      <c r="C27" s="598"/>
      <c r="D27" s="67" t="s">
        <v>482</v>
      </c>
      <c r="E27" s="67" t="s">
        <v>484</v>
      </c>
      <c r="F27" s="3">
        <v>0.15</v>
      </c>
      <c r="G27" s="3">
        <v>10.5</v>
      </c>
      <c r="H27" s="4">
        <f t="shared" si="1"/>
        <v>1.575</v>
      </c>
      <c r="I27" s="68">
        <f t="shared" si="2"/>
        <v>0.2</v>
      </c>
      <c r="K27" s="71">
        <v>24</v>
      </c>
      <c r="L27" s="76" t="s">
        <v>139</v>
      </c>
      <c r="M27" s="73">
        <v>9</v>
      </c>
      <c r="N27" s="118" t="s">
        <v>276</v>
      </c>
    </row>
    <row r="28" spans="1:14" x14ac:dyDescent="0.15">
      <c r="A28" s="65" t="s">
        <v>479</v>
      </c>
      <c r="B28" s="590"/>
      <c r="C28" s="598"/>
      <c r="D28" s="67" t="s">
        <v>482</v>
      </c>
      <c r="E28" s="67" t="s">
        <v>483</v>
      </c>
      <c r="F28" s="3">
        <v>0.15</v>
      </c>
      <c r="G28" s="3">
        <v>10.5</v>
      </c>
      <c r="H28" s="4">
        <f t="shared" si="1"/>
        <v>1.575</v>
      </c>
      <c r="I28" s="68">
        <f t="shared" si="2"/>
        <v>0.2</v>
      </c>
      <c r="K28" s="71">
        <v>25</v>
      </c>
      <c r="L28" s="76" t="s">
        <v>142</v>
      </c>
      <c r="M28" s="73">
        <v>8.4</v>
      </c>
      <c r="N28" s="118" t="s">
        <v>39</v>
      </c>
    </row>
    <row r="29" spans="1:14" x14ac:dyDescent="0.15">
      <c r="A29" s="65" t="s">
        <v>480</v>
      </c>
      <c r="B29" s="591"/>
      <c r="C29" s="599"/>
      <c r="D29" s="67" t="s">
        <v>481</v>
      </c>
      <c r="E29" s="67" t="s">
        <v>122</v>
      </c>
      <c r="F29" s="3">
        <v>0.96</v>
      </c>
      <c r="G29" s="3">
        <v>2.5</v>
      </c>
      <c r="H29" s="4">
        <f t="shared" si="1"/>
        <v>2.4</v>
      </c>
      <c r="I29" s="68">
        <f t="shared" si="2"/>
        <v>0.30000000000000004</v>
      </c>
      <c r="K29" s="71">
        <v>26</v>
      </c>
      <c r="L29" s="76" t="s">
        <v>144</v>
      </c>
      <c r="M29" s="73">
        <v>16.2</v>
      </c>
      <c r="N29" s="118" t="s">
        <v>277</v>
      </c>
    </row>
    <row r="30" spans="1:14" x14ac:dyDescent="0.15">
      <c r="A30" s="65" t="s">
        <v>307</v>
      </c>
      <c r="B30" s="615" t="s">
        <v>859</v>
      </c>
      <c r="C30" s="597"/>
      <c r="D30" s="67" t="s">
        <v>498</v>
      </c>
      <c r="E30" s="67" t="s">
        <v>308</v>
      </c>
      <c r="F30" s="3">
        <v>3.32</v>
      </c>
      <c r="G30" s="3">
        <v>6.5</v>
      </c>
      <c r="H30" s="4">
        <f t="shared" si="1"/>
        <v>21.58</v>
      </c>
      <c r="I30" s="68">
        <f t="shared" si="2"/>
        <v>2.2000000000000002</v>
      </c>
      <c r="K30" s="71">
        <v>27</v>
      </c>
      <c r="L30" s="76" t="s">
        <v>146</v>
      </c>
      <c r="M30" s="73">
        <v>14.6</v>
      </c>
      <c r="N30" s="118" t="s">
        <v>278</v>
      </c>
    </row>
    <row r="31" spans="1:14" x14ac:dyDescent="0.15">
      <c r="A31" s="65" t="s">
        <v>125</v>
      </c>
      <c r="B31" s="616"/>
      <c r="C31" s="598"/>
      <c r="D31" s="67" t="s">
        <v>498</v>
      </c>
      <c r="E31" s="67" t="s">
        <v>309</v>
      </c>
      <c r="F31" s="3">
        <v>2.92</v>
      </c>
      <c r="G31" s="3">
        <v>10</v>
      </c>
      <c r="H31" s="4">
        <f t="shared" si="1"/>
        <v>29.2</v>
      </c>
      <c r="I31" s="68">
        <f t="shared" si="2"/>
        <v>3</v>
      </c>
      <c r="K31" s="71">
        <v>28</v>
      </c>
      <c r="L31" s="76" t="s">
        <v>148</v>
      </c>
      <c r="M31" s="73">
        <v>15.2</v>
      </c>
      <c r="N31" s="118" t="s">
        <v>279</v>
      </c>
    </row>
    <row r="32" spans="1:14" x14ac:dyDescent="0.15">
      <c r="A32" s="65" t="s">
        <v>127</v>
      </c>
      <c r="B32" s="616"/>
      <c r="C32" s="598"/>
      <c r="D32" s="67" t="s">
        <v>498</v>
      </c>
      <c r="E32" s="67" t="s">
        <v>508</v>
      </c>
      <c r="F32" s="3">
        <v>1.96</v>
      </c>
      <c r="G32" s="3">
        <v>12.5</v>
      </c>
      <c r="H32" s="4">
        <f t="shared" si="1"/>
        <v>24.5</v>
      </c>
      <c r="I32" s="68">
        <f t="shared" si="2"/>
        <v>2.5</v>
      </c>
      <c r="K32" s="71">
        <v>29</v>
      </c>
      <c r="L32" s="72" t="s">
        <v>150</v>
      </c>
      <c r="M32" s="73">
        <v>6.5</v>
      </c>
      <c r="N32" s="118" t="s">
        <v>849</v>
      </c>
    </row>
    <row r="33" spans="1:14" x14ac:dyDescent="0.15">
      <c r="A33" s="65" t="s">
        <v>129</v>
      </c>
      <c r="B33" s="616"/>
      <c r="C33" s="598"/>
      <c r="D33" s="67" t="s">
        <v>498</v>
      </c>
      <c r="E33" s="67" t="s">
        <v>310</v>
      </c>
      <c r="F33" s="3">
        <v>1.71</v>
      </c>
      <c r="G33" s="3">
        <v>14.5</v>
      </c>
      <c r="H33" s="4">
        <f t="shared" si="1"/>
        <v>24.794999999999998</v>
      </c>
      <c r="I33" s="68">
        <f t="shared" si="2"/>
        <v>2.5</v>
      </c>
      <c r="K33" s="71">
        <v>30</v>
      </c>
      <c r="L33" s="72" t="s">
        <v>152</v>
      </c>
      <c r="M33" s="73">
        <v>7.6</v>
      </c>
      <c r="N33" s="118" t="s">
        <v>465</v>
      </c>
    </row>
    <row r="34" spans="1:14" x14ac:dyDescent="0.15">
      <c r="A34" s="65" t="s">
        <v>131</v>
      </c>
      <c r="B34" s="616"/>
      <c r="C34" s="598"/>
      <c r="D34" s="67" t="s">
        <v>498</v>
      </c>
      <c r="E34" s="67" t="s">
        <v>311</v>
      </c>
      <c r="F34" s="3">
        <v>2.27</v>
      </c>
      <c r="G34" s="3">
        <v>12.5</v>
      </c>
      <c r="H34" s="4">
        <f t="shared" si="1"/>
        <v>28.375</v>
      </c>
      <c r="I34" s="68">
        <f t="shared" si="2"/>
        <v>2.9</v>
      </c>
      <c r="K34" s="71">
        <v>31</v>
      </c>
      <c r="L34" s="72" t="s">
        <v>153</v>
      </c>
      <c r="M34" s="73">
        <v>1.6</v>
      </c>
      <c r="N34" s="118" t="s">
        <v>466</v>
      </c>
    </row>
    <row r="35" spans="1:14" x14ac:dyDescent="0.15">
      <c r="A35" s="65" t="s">
        <v>134</v>
      </c>
      <c r="B35" s="616"/>
      <c r="C35" s="598"/>
      <c r="D35" s="67" t="s">
        <v>498</v>
      </c>
      <c r="E35" s="67" t="s">
        <v>132</v>
      </c>
      <c r="F35" s="3">
        <v>1.52</v>
      </c>
      <c r="G35" s="3">
        <v>14.5</v>
      </c>
      <c r="H35" s="4">
        <f t="shared" si="1"/>
        <v>22.04</v>
      </c>
      <c r="I35" s="68">
        <f t="shared" si="2"/>
        <v>2.3000000000000003</v>
      </c>
      <c r="K35" s="71">
        <v>32</v>
      </c>
      <c r="L35" s="72"/>
      <c r="M35" s="73"/>
      <c r="N35" s="118"/>
    </row>
    <row r="36" spans="1:14" x14ac:dyDescent="0.15">
      <c r="A36" s="65" t="s">
        <v>137</v>
      </c>
      <c r="B36" s="616"/>
      <c r="C36" s="598"/>
      <c r="D36" s="67" t="s">
        <v>498</v>
      </c>
      <c r="E36" s="67" t="s">
        <v>135</v>
      </c>
      <c r="F36" s="3">
        <v>1.1399999999999999</v>
      </c>
      <c r="G36" s="3">
        <v>22</v>
      </c>
      <c r="H36" s="4">
        <f t="shared" si="1"/>
        <v>25.08</v>
      </c>
      <c r="I36" s="68">
        <f t="shared" si="2"/>
        <v>2.6</v>
      </c>
      <c r="K36" s="71">
        <v>33</v>
      </c>
      <c r="L36" s="72"/>
      <c r="M36" s="73"/>
      <c r="N36" s="118"/>
    </row>
    <row r="37" spans="1:14" x14ac:dyDescent="0.15">
      <c r="A37" s="65" t="s">
        <v>140</v>
      </c>
      <c r="B37" s="616"/>
      <c r="C37" s="598"/>
      <c r="D37" s="67" t="s">
        <v>498</v>
      </c>
      <c r="E37" s="67" t="s">
        <v>312</v>
      </c>
      <c r="F37" s="3">
        <v>1.39</v>
      </c>
      <c r="G37" s="3">
        <v>22</v>
      </c>
      <c r="H37" s="4">
        <f t="shared" si="1"/>
        <v>30.58</v>
      </c>
      <c r="I37" s="68">
        <f t="shared" si="2"/>
        <v>3.1</v>
      </c>
      <c r="K37" s="71">
        <v>34</v>
      </c>
      <c r="L37" s="72"/>
      <c r="M37" s="73"/>
      <c r="N37" s="118"/>
    </row>
    <row r="38" spans="1:14" x14ac:dyDescent="0.15">
      <c r="A38" s="65" t="s">
        <v>143</v>
      </c>
      <c r="B38" s="616"/>
      <c r="C38" s="598"/>
      <c r="D38" s="67" t="s">
        <v>498</v>
      </c>
      <c r="E38" s="67" t="s">
        <v>313</v>
      </c>
      <c r="F38" s="3">
        <v>1.04</v>
      </c>
      <c r="G38" s="3">
        <v>29</v>
      </c>
      <c r="H38" s="4">
        <f t="shared" si="1"/>
        <v>30.16</v>
      </c>
      <c r="I38" s="68">
        <f t="shared" si="2"/>
        <v>3.1</v>
      </c>
      <c r="K38" s="71">
        <v>35</v>
      </c>
      <c r="L38" s="72"/>
      <c r="M38" s="73"/>
      <c r="N38" s="118"/>
    </row>
    <row r="39" spans="1:14" x14ac:dyDescent="0.15">
      <c r="A39" s="65" t="s">
        <v>145</v>
      </c>
      <c r="B39" s="616"/>
      <c r="C39" s="598"/>
      <c r="D39" s="67" t="s">
        <v>500</v>
      </c>
      <c r="E39" s="67" t="s">
        <v>138</v>
      </c>
      <c r="F39" s="3">
        <v>1.19</v>
      </c>
      <c r="G39" s="3">
        <v>12.5</v>
      </c>
      <c r="H39" s="4">
        <f t="shared" si="1"/>
        <v>14.875</v>
      </c>
      <c r="I39" s="68">
        <f t="shared" si="2"/>
        <v>1.5</v>
      </c>
      <c r="K39" s="71">
        <v>36</v>
      </c>
      <c r="L39" s="72"/>
      <c r="M39" s="73"/>
      <c r="N39" s="118"/>
    </row>
    <row r="40" spans="1:14" x14ac:dyDescent="0.15">
      <c r="A40" s="65" t="s">
        <v>147</v>
      </c>
      <c r="B40" s="616"/>
      <c r="C40" s="598"/>
      <c r="D40" s="67" t="s">
        <v>500</v>
      </c>
      <c r="E40" s="67" t="s">
        <v>507</v>
      </c>
      <c r="F40" s="3">
        <v>0.93</v>
      </c>
      <c r="G40" s="3">
        <v>22</v>
      </c>
      <c r="H40" s="4">
        <f t="shared" si="1"/>
        <v>20.46</v>
      </c>
      <c r="I40" s="68">
        <f t="shared" si="2"/>
        <v>2.1</v>
      </c>
      <c r="K40" s="122">
        <v>37</v>
      </c>
      <c r="L40" s="195"/>
      <c r="M40" s="123"/>
      <c r="N40" s="119"/>
    </row>
    <row r="41" spans="1:14" x14ac:dyDescent="0.15">
      <c r="A41" s="65" t="s">
        <v>149</v>
      </c>
      <c r="B41" s="616"/>
      <c r="C41" s="598"/>
      <c r="D41" s="67" t="s">
        <v>500</v>
      </c>
      <c r="E41" s="67" t="s">
        <v>506</v>
      </c>
      <c r="F41" s="3">
        <v>0.76</v>
      </c>
      <c r="G41" s="3">
        <v>29</v>
      </c>
      <c r="H41" s="4">
        <f t="shared" si="1"/>
        <v>22.04</v>
      </c>
      <c r="I41" s="68">
        <f t="shared" si="2"/>
        <v>2.3000000000000003</v>
      </c>
      <c r="K41" s="54"/>
    </row>
    <row r="42" spans="1:14" x14ac:dyDescent="0.15">
      <c r="A42" s="65" t="s">
        <v>151</v>
      </c>
      <c r="B42" s="616"/>
      <c r="C42" s="598"/>
      <c r="D42" s="67" t="s">
        <v>501</v>
      </c>
      <c r="E42" s="67" t="s">
        <v>505</v>
      </c>
      <c r="F42" s="3">
        <v>4.3099999999999996</v>
      </c>
      <c r="G42" s="3">
        <v>4</v>
      </c>
      <c r="H42" s="4">
        <f t="shared" si="1"/>
        <v>17.239999999999998</v>
      </c>
      <c r="I42" s="68">
        <f t="shared" si="2"/>
        <v>1.8</v>
      </c>
      <c r="K42" s="54"/>
    </row>
    <row r="43" spans="1:14" x14ac:dyDescent="0.15">
      <c r="A43" s="65" t="s">
        <v>280</v>
      </c>
      <c r="B43" s="616"/>
      <c r="C43" s="598"/>
      <c r="D43" s="67" t="s">
        <v>501</v>
      </c>
      <c r="E43" s="67" t="s">
        <v>314</v>
      </c>
      <c r="F43" s="3">
        <v>3.47</v>
      </c>
      <c r="G43" s="3">
        <v>6.5</v>
      </c>
      <c r="H43" s="4">
        <f t="shared" si="1"/>
        <v>22.555</v>
      </c>
      <c r="I43" s="68">
        <f t="shared" si="2"/>
        <v>2.3000000000000003</v>
      </c>
      <c r="K43" s="54"/>
    </row>
    <row r="44" spans="1:14" x14ac:dyDescent="0.15">
      <c r="A44" s="65" t="s">
        <v>281</v>
      </c>
      <c r="B44" s="616"/>
      <c r="C44" s="598"/>
      <c r="D44" s="67" t="s">
        <v>501</v>
      </c>
      <c r="E44" s="67" t="s">
        <v>315</v>
      </c>
      <c r="F44" s="3">
        <v>2.72</v>
      </c>
      <c r="G44" s="3">
        <v>12.5</v>
      </c>
      <c r="H44" s="4">
        <f t="shared" si="1"/>
        <v>34</v>
      </c>
      <c r="I44" s="68">
        <f t="shared" si="2"/>
        <v>3.4</v>
      </c>
      <c r="K44" s="54"/>
    </row>
    <row r="45" spans="1:14" x14ac:dyDescent="0.15">
      <c r="A45" s="65" t="s">
        <v>282</v>
      </c>
      <c r="B45" s="616"/>
      <c r="C45" s="598"/>
      <c r="D45" s="67" t="s">
        <v>502</v>
      </c>
      <c r="E45" s="67" t="s">
        <v>819</v>
      </c>
      <c r="F45" s="3">
        <v>13.07</v>
      </c>
      <c r="G45" s="3">
        <v>10</v>
      </c>
      <c r="H45" s="4">
        <f t="shared" si="1"/>
        <v>130.69999999999999</v>
      </c>
      <c r="I45" s="68">
        <f t="shared" si="2"/>
        <v>13.1</v>
      </c>
      <c r="K45" s="54"/>
    </row>
    <row r="46" spans="1:14" x14ac:dyDescent="0.15">
      <c r="A46" s="65" t="s">
        <v>283</v>
      </c>
      <c r="B46" s="616"/>
      <c r="C46" s="598"/>
      <c r="D46" s="67" t="s">
        <v>502</v>
      </c>
      <c r="E46" s="67" t="s">
        <v>820</v>
      </c>
      <c r="F46" s="3">
        <v>11.76</v>
      </c>
      <c r="G46" s="3">
        <v>14.5</v>
      </c>
      <c r="H46" s="4">
        <f t="shared" si="1"/>
        <v>170.52</v>
      </c>
      <c r="I46" s="68">
        <f t="shared" si="2"/>
        <v>17.100000000000001</v>
      </c>
      <c r="K46" s="54"/>
    </row>
    <row r="47" spans="1:14" x14ac:dyDescent="0.15">
      <c r="A47" s="65" t="s">
        <v>284</v>
      </c>
      <c r="B47" s="616"/>
      <c r="C47" s="599"/>
      <c r="D47" s="67" t="s">
        <v>502</v>
      </c>
      <c r="E47" s="67" t="s">
        <v>821</v>
      </c>
      <c r="F47" s="3">
        <v>10.32</v>
      </c>
      <c r="G47" s="3">
        <v>22</v>
      </c>
      <c r="H47" s="4">
        <f t="shared" si="1"/>
        <v>227.04000000000002</v>
      </c>
      <c r="I47" s="68">
        <f t="shared" si="2"/>
        <v>22.8</v>
      </c>
      <c r="K47" s="54"/>
    </row>
    <row r="48" spans="1:14" x14ac:dyDescent="0.15">
      <c r="A48" s="65" t="s">
        <v>286</v>
      </c>
      <c r="B48" s="616"/>
      <c r="C48" s="608" t="s">
        <v>43</v>
      </c>
      <c r="D48" s="67" t="s">
        <v>316</v>
      </c>
      <c r="E48" s="67" t="s">
        <v>504</v>
      </c>
      <c r="F48" s="3">
        <v>0.76</v>
      </c>
      <c r="G48" s="3">
        <v>22</v>
      </c>
      <c r="H48" s="4">
        <f t="shared" si="1"/>
        <v>16.72</v>
      </c>
      <c r="I48" s="68">
        <f t="shared" si="2"/>
        <v>1.7000000000000002</v>
      </c>
      <c r="K48" s="54"/>
    </row>
    <row r="49" spans="1:11" x14ac:dyDescent="0.15">
      <c r="A49" s="65" t="s">
        <v>288</v>
      </c>
      <c r="B49" s="616"/>
      <c r="C49" s="608"/>
      <c r="D49" s="67" t="s">
        <v>317</v>
      </c>
      <c r="E49" s="67" t="s">
        <v>318</v>
      </c>
      <c r="F49" s="3">
        <v>2.36</v>
      </c>
      <c r="G49" s="3">
        <v>22</v>
      </c>
      <c r="H49" s="4">
        <f t="shared" si="1"/>
        <v>51.919999999999995</v>
      </c>
      <c r="I49" s="68">
        <f t="shared" si="2"/>
        <v>5.1999999999999993</v>
      </c>
      <c r="K49" s="54"/>
    </row>
    <row r="50" spans="1:11" x14ac:dyDescent="0.15">
      <c r="A50" s="65" t="s">
        <v>290</v>
      </c>
      <c r="B50" s="616"/>
      <c r="C50" s="610" t="s">
        <v>497</v>
      </c>
      <c r="D50" s="67" t="s">
        <v>499</v>
      </c>
      <c r="E50" s="67" t="s">
        <v>503</v>
      </c>
      <c r="F50" s="3">
        <v>61.73</v>
      </c>
      <c r="G50" s="3">
        <v>7</v>
      </c>
      <c r="H50" s="4">
        <f t="shared" si="1"/>
        <v>432.10999999999996</v>
      </c>
      <c r="I50" s="68">
        <f t="shared" si="2"/>
        <v>43.300000000000004</v>
      </c>
      <c r="K50" s="54"/>
    </row>
    <row r="51" spans="1:11" x14ac:dyDescent="0.15">
      <c r="A51" s="65" t="s">
        <v>493</v>
      </c>
      <c r="B51" s="616"/>
      <c r="C51" s="608"/>
      <c r="D51" s="67" t="s">
        <v>499</v>
      </c>
      <c r="E51" s="67" t="s">
        <v>285</v>
      </c>
      <c r="F51" s="3">
        <v>27.78</v>
      </c>
      <c r="G51" s="3">
        <v>12.5</v>
      </c>
      <c r="H51" s="4">
        <f t="shared" si="1"/>
        <v>347.25</v>
      </c>
      <c r="I51" s="68">
        <f t="shared" si="2"/>
        <v>34.800000000000004</v>
      </c>
      <c r="K51" s="54"/>
    </row>
    <row r="52" spans="1:11" x14ac:dyDescent="0.15">
      <c r="A52" s="65" t="s">
        <v>494</v>
      </c>
      <c r="B52" s="616"/>
      <c r="C52" s="608"/>
      <c r="D52" s="67" t="s">
        <v>499</v>
      </c>
      <c r="E52" s="67" t="s">
        <v>287</v>
      </c>
      <c r="F52" s="3">
        <v>15.87</v>
      </c>
      <c r="G52" s="3">
        <v>22</v>
      </c>
      <c r="H52" s="4">
        <f t="shared" si="1"/>
        <v>349.14</v>
      </c>
      <c r="I52" s="68">
        <f t="shared" si="2"/>
        <v>35</v>
      </c>
      <c r="K52" s="54"/>
    </row>
    <row r="53" spans="1:11" x14ac:dyDescent="0.15">
      <c r="A53" s="65" t="s">
        <v>495</v>
      </c>
      <c r="B53" s="616"/>
      <c r="C53" s="608"/>
      <c r="D53" s="67" t="s">
        <v>499</v>
      </c>
      <c r="E53" s="67" t="s">
        <v>289</v>
      </c>
      <c r="F53" s="3">
        <v>27.78</v>
      </c>
      <c r="G53" s="3">
        <v>12.5</v>
      </c>
      <c r="H53" s="4">
        <f t="shared" si="1"/>
        <v>347.25</v>
      </c>
      <c r="I53" s="68">
        <f t="shared" si="2"/>
        <v>34.800000000000004</v>
      </c>
      <c r="K53" s="54"/>
    </row>
    <row r="54" spans="1:11" x14ac:dyDescent="0.15">
      <c r="A54" s="65" t="s">
        <v>496</v>
      </c>
      <c r="B54" s="617"/>
      <c r="C54" s="608"/>
      <c r="D54" s="67" t="s">
        <v>499</v>
      </c>
      <c r="E54" s="67" t="s">
        <v>291</v>
      </c>
      <c r="F54" s="3">
        <v>15.87</v>
      </c>
      <c r="G54" s="3">
        <v>22</v>
      </c>
      <c r="H54" s="4">
        <f t="shared" si="1"/>
        <v>349.14</v>
      </c>
      <c r="I54" s="68">
        <f t="shared" si="2"/>
        <v>35</v>
      </c>
      <c r="K54" s="54"/>
    </row>
    <row r="55" spans="1:11" x14ac:dyDescent="0.15">
      <c r="A55" s="65" t="s">
        <v>319</v>
      </c>
      <c r="B55" s="589" t="s">
        <v>872</v>
      </c>
      <c r="C55" s="597"/>
      <c r="D55" s="67" t="s">
        <v>320</v>
      </c>
      <c r="E55" s="67" t="s">
        <v>520</v>
      </c>
      <c r="F55" s="3">
        <v>1.23</v>
      </c>
      <c r="G55" s="3">
        <v>5.5</v>
      </c>
      <c r="H55" s="4">
        <f t="shared" si="1"/>
        <v>6.7649999999999997</v>
      </c>
      <c r="I55" s="68">
        <f t="shared" si="2"/>
        <v>0.7</v>
      </c>
      <c r="K55" s="54"/>
    </row>
    <row r="56" spans="1:11" x14ac:dyDescent="0.15">
      <c r="A56" s="65" t="s">
        <v>154</v>
      </c>
      <c r="B56" s="590"/>
      <c r="C56" s="598"/>
      <c r="D56" s="67" t="s">
        <v>320</v>
      </c>
      <c r="E56" s="67" t="s">
        <v>529</v>
      </c>
      <c r="F56" s="3">
        <v>0.97</v>
      </c>
      <c r="G56" s="3">
        <v>10</v>
      </c>
      <c r="H56" s="4">
        <f t="shared" si="1"/>
        <v>9.6999999999999993</v>
      </c>
      <c r="I56" s="68">
        <f t="shared" si="2"/>
        <v>1</v>
      </c>
      <c r="K56" s="54"/>
    </row>
    <row r="57" spans="1:11" x14ac:dyDescent="0.15">
      <c r="A57" s="65" t="s">
        <v>155</v>
      </c>
      <c r="B57" s="590"/>
      <c r="C57" s="598"/>
      <c r="D57" s="67" t="s">
        <v>320</v>
      </c>
      <c r="E57" s="67" t="s">
        <v>528</v>
      </c>
      <c r="F57" s="3">
        <v>0.87</v>
      </c>
      <c r="G57" s="3">
        <v>12</v>
      </c>
      <c r="H57" s="4">
        <f t="shared" si="1"/>
        <v>10.44</v>
      </c>
      <c r="I57" s="68">
        <f t="shared" si="2"/>
        <v>1.1000000000000001</v>
      </c>
      <c r="K57" s="54"/>
    </row>
    <row r="58" spans="1:11" x14ac:dyDescent="0.15">
      <c r="A58" s="65" t="s">
        <v>156</v>
      </c>
      <c r="B58" s="590"/>
      <c r="C58" s="598"/>
      <c r="D58" s="67" t="s">
        <v>320</v>
      </c>
      <c r="E58" s="67" t="s">
        <v>527</v>
      </c>
      <c r="F58" s="3">
        <v>0.78</v>
      </c>
      <c r="G58" s="3">
        <v>17.5</v>
      </c>
      <c r="H58" s="4">
        <f t="shared" si="1"/>
        <v>13.65</v>
      </c>
      <c r="I58" s="68">
        <f t="shared" si="2"/>
        <v>1.4000000000000001</v>
      </c>
      <c r="K58" s="54"/>
    </row>
    <row r="59" spans="1:11" x14ac:dyDescent="0.15">
      <c r="A59" s="65" t="s">
        <v>157</v>
      </c>
      <c r="B59" s="590"/>
      <c r="C59" s="598"/>
      <c r="D59" s="67" t="s">
        <v>873</v>
      </c>
      <c r="E59" s="67" t="s">
        <v>318</v>
      </c>
      <c r="F59" s="3">
        <v>2.74</v>
      </c>
      <c r="G59" s="3">
        <v>6.5</v>
      </c>
      <c r="H59" s="4">
        <f t="shared" si="1"/>
        <v>17.810000000000002</v>
      </c>
      <c r="I59" s="68">
        <f t="shared" si="2"/>
        <v>1.8</v>
      </c>
      <c r="K59" s="54"/>
    </row>
    <row r="60" spans="1:11" x14ac:dyDescent="0.15">
      <c r="A60" s="65" t="s">
        <v>158</v>
      </c>
      <c r="B60" s="590"/>
      <c r="C60" s="598"/>
      <c r="D60" s="67" t="s">
        <v>873</v>
      </c>
      <c r="E60" s="67" t="s">
        <v>321</v>
      </c>
      <c r="F60" s="3">
        <v>2.06</v>
      </c>
      <c r="G60" s="3">
        <v>8</v>
      </c>
      <c r="H60" s="4">
        <f t="shared" si="1"/>
        <v>16.48</v>
      </c>
      <c r="I60" s="68">
        <f t="shared" si="2"/>
        <v>1.7000000000000002</v>
      </c>
      <c r="K60" s="54"/>
    </row>
    <row r="61" spans="1:11" x14ac:dyDescent="0.15">
      <c r="A61" s="65" t="s">
        <v>159</v>
      </c>
      <c r="B61" s="590"/>
      <c r="C61" s="598"/>
      <c r="D61" s="67" t="s">
        <v>873</v>
      </c>
      <c r="E61" s="67" t="s">
        <v>328</v>
      </c>
      <c r="F61" s="3">
        <v>1.73</v>
      </c>
      <c r="G61" s="3">
        <v>12.5</v>
      </c>
      <c r="H61" s="4">
        <f t="shared" si="1"/>
        <v>21.625</v>
      </c>
      <c r="I61" s="68">
        <f t="shared" si="2"/>
        <v>2.2000000000000002</v>
      </c>
      <c r="K61" s="54"/>
    </row>
    <row r="62" spans="1:11" x14ac:dyDescent="0.15">
      <c r="A62" s="65" t="s">
        <v>160</v>
      </c>
      <c r="B62" s="590"/>
      <c r="C62" s="598"/>
      <c r="D62" s="67" t="s">
        <v>873</v>
      </c>
      <c r="E62" s="67" t="s">
        <v>329</v>
      </c>
      <c r="F62" s="3">
        <v>1.53</v>
      </c>
      <c r="G62" s="3">
        <v>14.5</v>
      </c>
      <c r="H62" s="4">
        <f t="shared" si="1"/>
        <v>22.184999999999999</v>
      </c>
      <c r="I62" s="68">
        <f t="shared" si="2"/>
        <v>2.3000000000000003</v>
      </c>
      <c r="K62" s="54"/>
    </row>
    <row r="63" spans="1:11" x14ac:dyDescent="0.15">
      <c r="A63" s="65" t="s">
        <v>161</v>
      </c>
      <c r="B63" s="590"/>
      <c r="C63" s="598"/>
      <c r="D63" s="67" t="s">
        <v>873</v>
      </c>
      <c r="E63" s="67" t="s">
        <v>526</v>
      </c>
      <c r="F63" s="3">
        <v>1.1399999999999999</v>
      </c>
      <c r="G63" s="3">
        <v>20</v>
      </c>
      <c r="H63" s="4">
        <f t="shared" si="1"/>
        <v>22.799999999999997</v>
      </c>
      <c r="I63" s="68">
        <f t="shared" si="2"/>
        <v>2.3000000000000003</v>
      </c>
      <c r="K63" s="54"/>
    </row>
    <row r="64" spans="1:11" x14ac:dyDescent="0.15">
      <c r="A64" s="65" t="s">
        <v>163</v>
      </c>
      <c r="B64" s="590"/>
      <c r="C64" s="598"/>
      <c r="D64" s="67" t="s">
        <v>873</v>
      </c>
      <c r="E64" s="67" t="s">
        <v>323</v>
      </c>
      <c r="F64" s="3">
        <v>3.75</v>
      </c>
      <c r="G64" s="3">
        <v>13</v>
      </c>
      <c r="H64" s="4">
        <f t="shared" si="1"/>
        <v>48.75</v>
      </c>
      <c r="I64" s="68">
        <f t="shared" si="2"/>
        <v>4.8999999999999995</v>
      </c>
      <c r="K64" s="54"/>
    </row>
    <row r="65" spans="1:11" x14ac:dyDescent="0.15">
      <c r="A65" s="65" t="s">
        <v>164</v>
      </c>
      <c r="B65" s="590"/>
      <c r="C65" s="598"/>
      <c r="D65" s="67" t="s">
        <v>519</v>
      </c>
      <c r="E65" s="67" t="s">
        <v>525</v>
      </c>
      <c r="F65" s="3">
        <v>1.24</v>
      </c>
      <c r="G65" s="3">
        <v>15</v>
      </c>
      <c r="H65" s="4">
        <f t="shared" si="1"/>
        <v>18.600000000000001</v>
      </c>
      <c r="I65" s="68">
        <f t="shared" si="2"/>
        <v>1.9000000000000001</v>
      </c>
      <c r="K65" s="54"/>
    </row>
    <row r="66" spans="1:11" x14ac:dyDescent="0.15">
      <c r="A66" s="65" t="s">
        <v>165</v>
      </c>
      <c r="B66" s="590"/>
      <c r="C66" s="598"/>
      <c r="D66" s="67" t="s">
        <v>519</v>
      </c>
      <c r="E66" s="67" t="s">
        <v>524</v>
      </c>
      <c r="F66" s="3">
        <v>0.88</v>
      </c>
      <c r="G66" s="3">
        <v>20</v>
      </c>
      <c r="H66" s="4">
        <f t="shared" si="1"/>
        <v>17.600000000000001</v>
      </c>
      <c r="I66" s="68">
        <f t="shared" si="2"/>
        <v>1.8</v>
      </c>
      <c r="K66" s="54"/>
    </row>
    <row r="67" spans="1:11" x14ac:dyDescent="0.15">
      <c r="A67" s="65" t="s">
        <v>166</v>
      </c>
      <c r="B67" s="590"/>
      <c r="C67" s="598"/>
      <c r="D67" s="67" t="s">
        <v>325</v>
      </c>
      <c r="E67" s="67" t="s">
        <v>523</v>
      </c>
      <c r="F67" s="3">
        <v>0.64</v>
      </c>
      <c r="G67" s="3">
        <v>6.5</v>
      </c>
      <c r="H67" s="4">
        <f t="shared" si="1"/>
        <v>4.16</v>
      </c>
      <c r="I67" s="68">
        <f t="shared" si="2"/>
        <v>0.5</v>
      </c>
      <c r="K67" s="54"/>
    </row>
    <row r="68" spans="1:11" x14ac:dyDescent="0.15">
      <c r="A68" s="65" t="s">
        <v>167</v>
      </c>
      <c r="B68" s="590"/>
      <c r="C68" s="598"/>
      <c r="D68" s="67" t="s">
        <v>518</v>
      </c>
      <c r="E68" s="67" t="s">
        <v>322</v>
      </c>
      <c r="F68" s="3">
        <v>0.73</v>
      </c>
      <c r="G68" s="3">
        <v>12</v>
      </c>
      <c r="H68" s="4">
        <f t="shared" si="1"/>
        <v>8.76</v>
      </c>
      <c r="I68" s="68">
        <f t="shared" si="2"/>
        <v>0.9</v>
      </c>
      <c r="K68" s="54"/>
    </row>
    <row r="69" spans="1:11" x14ac:dyDescent="0.15">
      <c r="A69" s="65" t="s">
        <v>168</v>
      </c>
      <c r="B69" s="590"/>
      <c r="C69" s="598"/>
      <c r="D69" s="67" t="s">
        <v>517</v>
      </c>
      <c r="E69" s="67" t="s">
        <v>321</v>
      </c>
      <c r="F69" s="3">
        <v>1.25</v>
      </c>
      <c r="G69" s="3">
        <v>4</v>
      </c>
      <c r="H69" s="4">
        <f t="shared" si="1"/>
        <v>5</v>
      </c>
      <c r="I69" s="68">
        <f t="shared" si="2"/>
        <v>0.5</v>
      </c>
      <c r="K69" s="54"/>
    </row>
    <row r="70" spans="1:11" x14ac:dyDescent="0.15">
      <c r="A70" s="65" t="s">
        <v>509</v>
      </c>
      <c r="B70" s="590"/>
      <c r="C70" s="598"/>
      <c r="D70" s="67" t="s">
        <v>517</v>
      </c>
      <c r="E70" s="67" t="s">
        <v>324</v>
      </c>
      <c r="F70" s="3">
        <v>1</v>
      </c>
      <c r="G70" s="3">
        <v>7.5</v>
      </c>
      <c r="H70" s="4">
        <f t="shared" si="1"/>
        <v>7.5</v>
      </c>
      <c r="I70" s="68">
        <f t="shared" si="2"/>
        <v>0.79999999999999993</v>
      </c>
      <c r="K70" s="54"/>
    </row>
    <row r="71" spans="1:11" x14ac:dyDescent="0.15">
      <c r="A71" s="65" t="s">
        <v>510</v>
      </c>
      <c r="B71" s="590"/>
      <c r="C71" s="598"/>
      <c r="D71" s="67" t="s">
        <v>326</v>
      </c>
      <c r="E71" s="67" t="s">
        <v>522</v>
      </c>
      <c r="F71" s="3">
        <v>0.31</v>
      </c>
      <c r="G71" s="3">
        <v>10.5</v>
      </c>
      <c r="H71" s="4">
        <f t="shared" si="1"/>
        <v>3.2549999999999999</v>
      </c>
      <c r="I71" s="68">
        <f t="shared" si="2"/>
        <v>0.4</v>
      </c>
      <c r="K71" s="54"/>
    </row>
    <row r="72" spans="1:11" x14ac:dyDescent="0.15">
      <c r="A72" s="65" t="s">
        <v>511</v>
      </c>
      <c r="B72" s="590"/>
      <c r="C72" s="598"/>
      <c r="D72" s="67" t="s">
        <v>516</v>
      </c>
      <c r="E72" s="67" t="s">
        <v>521</v>
      </c>
      <c r="F72" s="3">
        <v>0.81</v>
      </c>
      <c r="G72" s="3">
        <v>5</v>
      </c>
      <c r="H72" s="4">
        <f t="shared" si="1"/>
        <v>4.0500000000000007</v>
      </c>
      <c r="I72" s="68">
        <f t="shared" si="2"/>
        <v>0.5</v>
      </c>
      <c r="K72" s="54"/>
    </row>
    <row r="73" spans="1:11" x14ac:dyDescent="0.15">
      <c r="A73" s="65" t="s">
        <v>512</v>
      </c>
      <c r="B73" s="590"/>
      <c r="C73" s="598"/>
      <c r="D73" s="67" t="s">
        <v>515</v>
      </c>
      <c r="E73" s="67" t="s">
        <v>327</v>
      </c>
      <c r="F73" s="3">
        <v>1.1599999999999999</v>
      </c>
      <c r="G73" s="3">
        <v>6</v>
      </c>
      <c r="H73" s="4">
        <f t="shared" si="1"/>
        <v>6.9599999999999991</v>
      </c>
      <c r="I73" s="68">
        <f t="shared" si="2"/>
        <v>0.7</v>
      </c>
      <c r="K73" s="54"/>
    </row>
    <row r="74" spans="1:11" x14ac:dyDescent="0.15">
      <c r="A74" s="65" t="s">
        <v>513</v>
      </c>
      <c r="B74" s="590"/>
      <c r="C74" s="598"/>
      <c r="D74" s="67" t="s">
        <v>515</v>
      </c>
      <c r="E74" s="67" t="s">
        <v>328</v>
      </c>
      <c r="F74" s="3">
        <v>0.86</v>
      </c>
      <c r="G74" s="3">
        <v>6</v>
      </c>
      <c r="H74" s="4">
        <f t="shared" si="1"/>
        <v>5.16</v>
      </c>
      <c r="I74" s="68">
        <f t="shared" si="2"/>
        <v>0.6</v>
      </c>
      <c r="K74" s="54"/>
    </row>
    <row r="75" spans="1:11" x14ac:dyDescent="0.15">
      <c r="A75" s="65" t="s">
        <v>514</v>
      </c>
      <c r="B75" s="590"/>
      <c r="C75" s="598"/>
      <c r="D75" s="67" t="s">
        <v>515</v>
      </c>
      <c r="E75" s="67" t="s">
        <v>329</v>
      </c>
      <c r="F75" s="3">
        <v>0.77</v>
      </c>
      <c r="G75" s="3">
        <v>6</v>
      </c>
      <c r="H75" s="4">
        <f t="shared" si="1"/>
        <v>4.62</v>
      </c>
      <c r="I75" s="68">
        <f t="shared" si="2"/>
        <v>0.5</v>
      </c>
      <c r="K75" s="54"/>
    </row>
    <row r="76" spans="1:11" x14ac:dyDescent="0.15">
      <c r="A76" s="65" t="s">
        <v>871</v>
      </c>
      <c r="B76" s="591"/>
      <c r="C76" s="599"/>
      <c r="D76" s="67" t="s">
        <v>875</v>
      </c>
      <c r="E76" s="67" t="s">
        <v>874</v>
      </c>
      <c r="F76" s="3">
        <v>12.5</v>
      </c>
      <c r="G76" s="3">
        <v>1</v>
      </c>
      <c r="H76" s="4">
        <f t="shared" si="1"/>
        <v>12.5</v>
      </c>
      <c r="I76" s="68">
        <f t="shared" si="2"/>
        <v>1.3</v>
      </c>
      <c r="K76" s="54"/>
    </row>
    <row r="77" spans="1:11" x14ac:dyDescent="0.15">
      <c r="A77" s="65" t="s">
        <v>330</v>
      </c>
      <c r="B77" s="589" t="s">
        <v>169</v>
      </c>
      <c r="C77" s="597"/>
      <c r="D77" s="67" t="s">
        <v>170</v>
      </c>
      <c r="E77" s="67" t="s">
        <v>171</v>
      </c>
      <c r="F77" s="3">
        <v>1.49</v>
      </c>
      <c r="G77" s="3">
        <v>4</v>
      </c>
      <c r="H77" s="4">
        <f t="shared" si="1"/>
        <v>5.96</v>
      </c>
      <c r="I77" s="68">
        <f t="shared" si="2"/>
        <v>0.6</v>
      </c>
      <c r="K77" s="54"/>
    </row>
    <row r="78" spans="1:11" x14ac:dyDescent="0.15">
      <c r="A78" s="65" t="s">
        <v>172</v>
      </c>
      <c r="B78" s="590"/>
      <c r="C78" s="598"/>
      <c r="D78" s="67" t="s">
        <v>170</v>
      </c>
      <c r="E78" s="67" t="s">
        <v>173</v>
      </c>
      <c r="F78" s="3">
        <v>1.71</v>
      </c>
      <c r="G78" s="3">
        <v>6.5</v>
      </c>
      <c r="H78" s="4">
        <f t="shared" si="1"/>
        <v>11.115</v>
      </c>
      <c r="I78" s="68">
        <f t="shared" si="2"/>
        <v>1.2000000000000002</v>
      </c>
      <c r="K78" s="54"/>
    </row>
    <row r="79" spans="1:11" x14ac:dyDescent="0.15">
      <c r="A79" s="65" t="s">
        <v>174</v>
      </c>
      <c r="B79" s="590"/>
      <c r="C79" s="598"/>
      <c r="D79" s="67" t="s">
        <v>170</v>
      </c>
      <c r="E79" s="67" t="s">
        <v>175</v>
      </c>
      <c r="F79" s="3">
        <v>0.91</v>
      </c>
      <c r="G79" s="3">
        <v>11</v>
      </c>
      <c r="H79" s="4">
        <f t="shared" si="1"/>
        <v>10.01</v>
      </c>
      <c r="I79" s="68">
        <f t="shared" si="2"/>
        <v>1.1000000000000001</v>
      </c>
      <c r="K79" s="54"/>
    </row>
    <row r="80" spans="1:11" x14ac:dyDescent="0.15">
      <c r="A80" s="65" t="s">
        <v>530</v>
      </c>
      <c r="B80" s="590"/>
      <c r="C80" s="598"/>
      <c r="D80" s="67" t="s">
        <v>170</v>
      </c>
      <c r="E80" s="67" t="s">
        <v>532</v>
      </c>
      <c r="F80" s="3">
        <v>1.18</v>
      </c>
      <c r="G80" s="3">
        <v>9</v>
      </c>
      <c r="H80" s="4">
        <f t="shared" si="1"/>
        <v>10.62</v>
      </c>
      <c r="I80" s="68">
        <f t="shared" si="2"/>
        <v>1.1000000000000001</v>
      </c>
      <c r="K80" s="54"/>
    </row>
    <row r="81" spans="1:11" x14ac:dyDescent="0.15">
      <c r="A81" s="65" t="s">
        <v>531</v>
      </c>
      <c r="B81" s="591"/>
      <c r="C81" s="599"/>
      <c r="D81" s="67" t="s">
        <v>170</v>
      </c>
      <c r="E81" s="67" t="s">
        <v>533</v>
      </c>
      <c r="F81" s="3">
        <v>0.94</v>
      </c>
      <c r="G81" s="3">
        <v>12</v>
      </c>
      <c r="H81" s="4">
        <f t="shared" si="1"/>
        <v>11.28</v>
      </c>
      <c r="I81" s="68">
        <f t="shared" si="2"/>
        <v>1.2000000000000002</v>
      </c>
      <c r="K81" s="54"/>
    </row>
    <row r="82" spans="1:11" x14ac:dyDescent="0.15">
      <c r="A82" s="65" t="s">
        <v>331</v>
      </c>
      <c r="B82" s="589" t="s">
        <v>293</v>
      </c>
      <c r="C82" s="597"/>
      <c r="D82" s="67" t="s">
        <v>294</v>
      </c>
      <c r="E82" s="67" t="s">
        <v>534</v>
      </c>
      <c r="F82" s="3">
        <v>2.6</v>
      </c>
      <c r="G82" s="3">
        <v>4</v>
      </c>
      <c r="H82" s="4">
        <f t="shared" si="1"/>
        <v>10.4</v>
      </c>
      <c r="I82" s="68">
        <f t="shared" si="2"/>
        <v>1.1000000000000001</v>
      </c>
      <c r="K82" s="54"/>
    </row>
    <row r="83" spans="1:11" x14ac:dyDescent="0.15">
      <c r="A83" s="65" t="s">
        <v>176</v>
      </c>
      <c r="B83" s="590"/>
      <c r="C83" s="598"/>
      <c r="D83" s="67" t="s">
        <v>294</v>
      </c>
      <c r="E83" s="67" t="s">
        <v>295</v>
      </c>
      <c r="F83" s="3">
        <v>2.25</v>
      </c>
      <c r="G83" s="3">
        <v>4</v>
      </c>
      <c r="H83" s="4">
        <f t="shared" si="1"/>
        <v>9</v>
      </c>
      <c r="I83" s="68">
        <f t="shared" si="2"/>
        <v>0.9</v>
      </c>
      <c r="K83" s="54"/>
    </row>
    <row r="84" spans="1:11" x14ac:dyDescent="0.15">
      <c r="A84" s="65" t="s">
        <v>177</v>
      </c>
      <c r="B84" s="590"/>
      <c r="C84" s="598"/>
      <c r="D84" s="67" t="s">
        <v>866</v>
      </c>
      <c r="E84" s="67" t="s">
        <v>865</v>
      </c>
      <c r="F84" s="3">
        <v>2.08</v>
      </c>
      <c r="G84" s="3">
        <v>4</v>
      </c>
      <c r="H84" s="4">
        <f t="shared" ref="H84:H89" si="5">F84*G84</f>
        <v>8.32</v>
      </c>
      <c r="I84" s="68">
        <f t="shared" ref="I84:I89" si="6">ROUNDUP(H84/10,1)</f>
        <v>0.9</v>
      </c>
      <c r="K84" s="54"/>
    </row>
    <row r="85" spans="1:11" x14ac:dyDescent="0.15">
      <c r="A85" s="65" t="s">
        <v>860</v>
      </c>
      <c r="B85" s="590"/>
      <c r="C85" s="598"/>
      <c r="D85" s="67" t="s">
        <v>866</v>
      </c>
      <c r="E85" s="67" t="s">
        <v>867</v>
      </c>
      <c r="F85" s="3">
        <v>1.75</v>
      </c>
      <c r="G85" s="3">
        <v>4</v>
      </c>
      <c r="H85" s="4">
        <f t="shared" si="5"/>
        <v>7</v>
      </c>
      <c r="I85" s="68">
        <f t="shared" si="6"/>
        <v>0.7</v>
      </c>
      <c r="K85" s="54"/>
    </row>
    <row r="86" spans="1:11" x14ac:dyDescent="0.15">
      <c r="A86" s="65" t="s">
        <v>861</v>
      </c>
      <c r="B86" s="590"/>
      <c r="C86" s="598"/>
      <c r="D86" s="67" t="s">
        <v>866</v>
      </c>
      <c r="E86" s="67" t="s">
        <v>868</v>
      </c>
      <c r="F86" s="3">
        <v>1.92</v>
      </c>
      <c r="G86" s="3">
        <v>4</v>
      </c>
      <c r="H86" s="4">
        <f t="shared" si="5"/>
        <v>7.68</v>
      </c>
      <c r="I86" s="68">
        <f t="shared" si="6"/>
        <v>0.79999999999999993</v>
      </c>
      <c r="K86" s="54"/>
    </row>
    <row r="87" spans="1:11" x14ac:dyDescent="0.15">
      <c r="A87" s="65" t="s">
        <v>862</v>
      </c>
      <c r="B87" s="590"/>
      <c r="C87" s="598"/>
      <c r="D87" s="67" t="s">
        <v>866</v>
      </c>
      <c r="E87" s="67" t="s">
        <v>869</v>
      </c>
      <c r="F87" s="3">
        <v>2.44</v>
      </c>
      <c r="G87" s="3">
        <v>4.5</v>
      </c>
      <c r="H87" s="4">
        <f t="shared" si="5"/>
        <v>10.98</v>
      </c>
      <c r="I87" s="68">
        <f t="shared" si="6"/>
        <v>1.1000000000000001</v>
      </c>
      <c r="K87" s="54"/>
    </row>
    <row r="88" spans="1:11" x14ac:dyDescent="0.15">
      <c r="A88" s="65" t="s">
        <v>863</v>
      </c>
      <c r="B88" s="590"/>
      <c r="C88" s="598"/>
      <c r="D88" s="67" t="s">
        <v>866</v>
      </c>
      <c r="E88" s="67" t="s">
        <v>870</v>
      </c>
      <c r="F88" s="3">
        <v>2.17</v>
      </c>
      <c r="G88" s="3">
        <v>4.5</v>
      </c>
      <c r="H88" s="4">
        <f t="shared" si="5"/>
        <v>9.7650000000000006</v>
      </c>
      <c r="I88" s="68">
        <f t="shared" si="6"/>
        <v>1</v>
      </c>
      <c r="K88" s="54"/>
    </row>
    <row r="89" spans="1:11" x14ac:dyDescent="0.15">
      <c r="A89" s="65" t="s">
        <v>864</v>
      </c>
      <c r="B89" s="591"/>
      <c r="C89" s="599"/>
      <c r="D89" s="67" t="s">
        <v>481</v>
      </c>
      <c r="E89" s="67" t="s">
        <v>534</v>
      </c>
      <c r="F89" s="3">
        <v>2.86</v>
      </c>
      <c r="G89" s="3">
        <v>4</v>
      </c>
      <c r="H89" s="4">
        <f t="shared" si="5"/>
        <v>11.44</v>
      </c>
      <c r="I89" s="68">
        <f t="shared" si="6"/>
        <v>1.2000000000000002</v>
      </c>
      <c r="K89" s="54"/>
    </row>
    <row r="90" spans="1:11" x14ac:dyDescent="0.15">
      <c r="A90" s="65" t="s">
        <v>332</v>
      </c>
      <c r="B90" s="589" t="s">
        <v>178</v>
      </c>
      <c r="C90" s="597"/>
      <c r="D90" s="67" t="s">
        <v>541</v>
      </c>
      <c r="E90" s="67" t="s">
        <v>542</v>
      </c>
      <c r="F90" s="3">
        <v>3.37</v>
      </c>
      <c r="G90" s="3">
        <v>3.5</v>
      </c>
      <c r="H90" s="4">
        <f t="shared" si="1"/>
        <v>11.795</v>
      </c>
      <c r="I90" s="68">
        <f t="shared" si="2"/>
        <v>1.2000000000000002</v>
      </c>
      <c r="K90" s="54"/>
    </row>
    <row r="91" spans="1:11" x14ac:dyDescent="0.15">
      <c r="A91" s="65" t="s">
        <v>179</v>
      </c>
      <c r="B91" s="590"/>
      <c r="C91" s="598"/>
      <c r="D91" s="67" t="s">
        <v>544</v>
      </c>
      <c r="E91" s="67" t="s">
        <v>543</v>
      </c>
      <c r="F91" s="3">
        <v>1.52</v>
      </c>
      <c r="G91" s="3">
        <v>6</v>
      </c>
      <c r="H91" s="4">
        <f t="shared" si="1"/>
        <v>9.120000000000001</v>
      </c>
      <c r="I91" s="68">
        <f t="shared" si="2"/>
        <v>1</v>
      </c>
      <c r="K91" s="54"/>
    </row>
    <row r="92" spans="1:11" x14ac:dyDescent="0.15">
      <c r="A92" s="65" t="s">
        <v>181</v>
      </c>
      <c r="B92" s="590"/>
      <c r="C92" s="598"/>
      <c r="D92" s="67" t="s">
        <v>545</v>
      </c>
      <c r="E92" s="67" t="s">
        <v>543</v>
      </c>
      <c r="F92" s="3">
        <v>1.89</v>
      </c>
      <c r="G92" s="3">
        <v>5</v>
      </c>
      <c r="H92" s="4">
        <f t="shared" si="1"/>
        <v>9.4499999999999993</v>
      </c>
      <c r="I92" s="68">
        <f t="shared" si="2"/>
        <v>1</v>
      </c>
      <c r="K92" s="54"/>
    </row>
    <row r="93" spans="1:11" x14ac:dyDescent="0.15">
      <c r="A93" s="65" t="s">
        <v>535</v>
      </c>
      <c r="B93" s="590"/>
      <c r="C93" s="598"/>
      <c r="D93" s="67" t="s">
        <v>545</v>
      </c>
      <c r="E93" s="67" t="s">
        <v>546</v>
      </c>
      <c r="F93" s="3">
        <v>1.52</v>
      </c>
      <c r="G93" s="3">
        <v>5</v>
      </c>
      <c r="H93" s="4">
        <f t="shared" si="1"/>
        <v>7.6</v>
      </c>
      <c r="I93" s="68">
        <f t="shared" si="2"/>
        <v>0.79999999999999993</v>
      </c>
      <c r="K93" s="54"/>
    </row>
    <row r="94" spans="1:11" x14ac:dyDescent="0.15">
      <c r="A94" s="65" t="s">
        <v>536</v>
      </c>
      <c r="B94" s="590"/>
      <c r="C94" s="598"/>
      <c r="D94" s="67" t="s">
        <v>547</v>
      </c>
      <c r="E94" s="67" t="s">
        <v>324</v>
      </c>
      <c r="F94" s="3">
        <v>1.21</v>
      </c>
      <c r="G94" s="3">
        <v>5</v>
      </c>
      <c r="H94" s="4">
        <f t="shared" si="1"/>
        <v>6.05</v>
      </c>
      <c r="I94" s="68">
        <f t="shared" si="2"/>
        <v>0.7</v>
      </c>
      <c r="K94" s="54"/>
    </row>
    <row r="95" spans="1:11" x14ac:dyDescent="0.15">
      <c r="A95" s="65" t="s">
        <v>537</v>
      </c>
      <c r="B95" s="590"/>
      <c r="C95" s="598"/>
      <c r="D95" s="67" t="s">
        <v>547</v>
      </c>
      <c r="E95" s="67" t="s">
        <v>322</v>
      </c>
      <c r="F95" s="3">
        <v>1.01</v>
      </c>
      <c r="G95" s="3">
        <v>6.5</v>
      </c>
      <c r="H95" s="4">
        <f t="shared" si="1"/>
        <v>6.5650000000000004</v>
      </c>
      <c r="I95" s="68">
        <f t="shared" si="2"/>
        <v>0.7</v>
      </c>
      <c r="K95" s="54"/>
    </row>
    <row r="96" spans="1:11" x14ac:dyDescent="0.15">
      <c r="A96" s="65" t="s">
        <v>538</v>
      </c>
      <c r="B96" s="590"/>
      <c r="C96" s="598"/>
      <c r="D96" s="67" t="s">
        <v>548</v>
      </c>
      <c r="E96" s="67" t="s">
        <v>295</v>
      </c>
      <c r="F96" s="3">
        <v>2.36</v>
      </c>
      <c r="G96" s="3">
        <v>3</v>
      </c>
      <c r="H96" s="4">
        <f t="shared" si="1"/>
        <v>7.08</v>
      </c>
      <c r="I96" s="68">
        <f t="shared" si="2"/>
        <v>0.79999999999999993</v>
      </c>
      <c r="K96" s="54"/>
    </row>
    <row r="97" spans="1:11" x14ac:dyDescent="0.15">
      <c r="A97" s="65" t="s">
        <v>539</v>
      </c>
      <c r="B97" s="590"/>
      <c r="C97" s="598"/>
      <c r="D97" s="67" t="s">
        <v>550</v>
      </c>
      <c r="E97" s="67" t="s">
        <v>549</v>
      </c>
      <c r="F97" s="3">
        <v>2.02</v>
      </c>
      <c r="G97" s="3">
        <v>23</v>
      </c>
      <c r="H97" s="4">
        <f t="shared" si="1"/>
        <v>46.46</v>
      </c>
      <c r="I97" s="68">
        <f t="shared" si="2"/>
        <v>4.6999999999999993</v>
      </c>
      <c r="K97" s="54"/>
    </row>
    <row r="98" spans="1:11" x14ac:dyDescent="0.15">
      <c r="A98" s="65" t="s">
        <v>540</v>
      </c>
      <c r="B98" s="590"/>
      <c r="C98" s="598"/>
      <c r="D98" s="67" t="s">
        <v>551</v>
      </c>
      <c r="E98" s="67" t="s">
        <v>552</v>
      </c>
      <c r="F98" s="3">
        <v>3.79</v>
      </c>
      <c r="G98" s="3">
        <v>5.5</v>
      </c>
      <c r="H98" s="4">
        <f t="shared" si="1"/>
        <v>20.844999999999999</v>
      </c>
      <c r="I98" s="68">
        <f t="shared" si="2"/>
        <v>2.1</v>
      </c>
      <c r="K98" s="54"/>
    </row>
    <row r="99" spans="1:11" x14ac:dyDescent="0.15">
      <c r="A99" s="65" t="s">
        <v>553</v>
      </c>
      <c r="B99" s="590"/>
      <c r="C99" s="203" t="s">
        <v>594</v>
      </c>
      <c r="D99" s="67" t="s">
        <v>554</v>
      </c>
      <c r="E99" s="67" t="s">
        <v>822</v>
      </c>
      <c r="F99" s="3">
        <v>5.19</v>
      </c>
      <c r="G99" s="3">
        <v>6.5</v>
      </c>
      <c r="H99" s="4">
        <f t="shared" si="1"/>
        <v>33.734999999999999</v>
      </c>
      <c r="I99" s="68">
        <f t="shared" si="2"/>
        <v>3.4</v>
      </c>
      <c r="K99" s="54"/>
    </row>
    <row r="100" spans="1:11" x14ac:dyDescent="0.15">
      <c r="A100" s="65" t="s">
        <v>555</v>
      </c>
      <c r="B100" s="590"/>
      <c r="C100" s="613"/>
      <c r="D100" s="67" t="s">
        <v>566</v>
      </c>
      <c r="E100" s="67" t="s">
        <v>542</v>
      </c>
      <c r="F100" s="3">
        <v>3.46</v>
      </c>
      <c r="G100" s="3">
        <v>5</v>
      </c>
      <c r="H100" s="4">
        <f t="shared" si="1"/>
        <v>17.3</v>
      </c>
      <c r="I100" s="68">
        <f t="shared" si="2"/>
        <v>1.8</v>
      </c>
      <c r="K100" s="54"/>
    </row>
    <row r="101" spans="1:11" x14ac:dyDescent="0.15">
      <c r="A101" s="65" t="s">
        <v>556</v>
      </c>
      <c r="B101" s="590"/>
      <c r="C101" s="614"/>
      <c r="D101" s="67" t="s">
        <v>566</v>
      </c>
      <c r="E101" s="67" t="s">
        <v>823</v>
      </c>
      <c r="F101" s="3">
        <v>3.43</v>
      </c>
      <c r="G101" s="3">
        <v>4.5</v>
      </c>
      <c r="H101" s="4">
        <f t="shared" si="1"/>
        <v>15.435</v>
      </c>
      <c r="I101" s="68">
        <f t="shared" si="2"/>
        <v>1.6</v>
      </c>
      <c r="K101" s="54"/>
    </row>
    <row r="102" spans="1:11" x14ac:dyDescent="0.15">
      <c r="A102" s="65" t="s">
        <v>557</v>
      </c>
      <c r="B102" s="590"/>
      <c r="C102" s="614"/>
      <c r="D102" s="67" t="s">
        <v>566</v>
      </c>
      <c r="E102" s="67" t="s">
        <v>543</v>
      </c>
      <c r="F102" s="3">
        <v>1.73</v>
      </c>
      <c r="G102" s="3">
        <v>6.5</v>
      </c>
      <c r="H102" s="4">
        <f t="shared" si="1"/>
        <v>11.244999999999999</v>
      </c>
      <c r="I102" s="68">
        <f t="shared" si="2"/>
        <v>1.2000000000000002</v>
      </c>
      <c r="K102" s="54"/>
    </row>
    <row r="103" spans="1:11" x14ac:dyDescent="0.15">
      <c r="A103" s="65" t="s">
        <v>558</v>
      </c>
      <c r="B103" s="590"/>
      <c r="C103" s="614"/>
      <c r="D103" s="67" t="s">
        <v>566</v>
      </c>
      <c r="E103" s="67" t="s">
        <v>824</v>
      </c>
      <c r="F103" s="3">
        <v>1.73</v>
      </c>
      <c r="G103" s="3">
        <v>7.5</v>
      </c>
      <c r="H103" s="4">
        <f t="shared" si="1"/>
        <v>12.975</v>
      </c>
      <c r="I103" s="68">
        <f t="shared" si="2"/>
        <v>1.3</v>
      </c>
      <c r="K103" s="54"/>
    </row>
    <row r="104" spans="1:11" x14ac:dyDescent="0.15">
      <c r="A104" s="65" t="s">
        <v>559</v>
      </c>
      <c r="B104" s="590"/>
      <c r="C104" s="614"/>
      <c r="D104" s="67" t="s">
        <v>566</v>
      </c>
      <c r="E104" s="67" t="s">
        <v>825</v>
      </c>
      <c r="F104" s="3">
        <v>3.43</v>
      </c>
      <c r="G104" s="3">
        <v>10.5</v>
      </c>
      <c r="H104" s="4">
        <f t="shared" si="1"/>
        <v>36.015000000000001</v>
      </c>
      <c r="I104" s="68">
        <f t="shared" si="2"/>
        <v>3.7</v>
      </c>
      <c r="K104" s="54"/>
    </row>
    <row r="105" spans="1:11" x14ac:dyDescent="0.15">
      <c r="A105" s="65" t="s">
        <v>560</v>
      </c>
      <c r="B105" s="590"/>
      <c r="C105" s="614"/>
      <c r="D105" s="67" t="s">
        <v>567</v>
      </c>
      <c r="E105" s="67" t="s">
        <v>563</v>
      </c>
      <c r="F105" s="3">
        <v>20.2</v>
      </c>
      <c r="G105" s="3">
        <v>6.5</v>
      </c>
      <c r="H105" s="4">
        <f t="shared" si="1"/>
        <v>131.29999999999998</v>
      </c>
      <c r="I105" s="68">
        <f t="shared" si="2"/>
        <v>13.2</v>
      </c>
      <c r="K105" s="54"/>
    </row>
    <row r="106" spans="1:11" x14ac:dyDescent="0.15">
      <c r="A106" s="65" t="s">
        <v>561</v>
      </c>
      <c r="B106" s="590"/>
      <c r="C106" s="614"/>
      <c r="D106" s="67" t="s">
        <v>568</v>
      </c>
      <c r="E106" s="67" t="s">
        <v>564</v>
      </c>
      <c r="F106" s="3">
        <v>3.79</v>
      </c>
      <c r="G106" s="3">
        <v>10</v>
      </c>
      <c r="H106" s="4">
        <f t="shared" si="1"/>
        <v>37.9</v>
      </c>
      <c r="I106" s="68">
        <f t="shared" si="2"/>
        <v>3.8000000000000003</v>
      </c>
      <c r="K106" s="54"/>
    </row>
    <row r="107" spans="1:11" x14ac:dyDescent="0.15">
      <c r="A107" s="65" t="s">
        <v>562</v>
      </c>
      <c r="B107" s="590"/>
      <c r="C107" s="614"/>
      <c r="D107" s="67" t="s">
        <v>569</v>
      </c>
      <c r="E107" s="67" t="s">
        <v>565</v>
      </c>
      <c r="F107" s="3">
        <v>1.19</v>
      </c>
      <c r="G107" s="3">
        <v>10</v>
      </c>
      <c r="H107" s="4">
        <f t="shared" si="1"/>
        <v>11.899999999999999</v>
      </c>
      <c r="I107" s="68">
        <f t="shared" si="2"/>
        <v>1.2000000000000002</v>
      </c>
      <c r="K107" s="54"/>
    </row>
    <row r="108" spans="1:11" ht="13.15" customHeight="1" x14ac:dyDescent="0.15">
      <c r="A108" s="65" t="s">
        <v>570</v>
      </c>
      <c r="B108" s="590"/>
      <c r="C108" s="618" t="s">
        <v>572</v>
      </c>
      <c r="D108" s="67" t="s">
        <v>568</v>
      </c>
      <c r="E108" s="67" t="s">
        <v>574</v>
      </c>
      <c r="F108" s="3">
        <v>0.76</v>
      </c>
      <c r="G108" s="3">
        <v>14</v>
      </c>
      <c r="H108" s="4">
        <f t="shared" si="1"/>
        <v>10.64</v>
      </c>
      <c r="I108" s="68">
        <f t="shared" si="2"/>
        <v>1.1000000000000001</v>
      </c>
      <c r="K108" s="54"/>
    </row>
    <row r="109" spans="1:11" ht="13.15" customHeight="1" x14ac:dyDescent="0.15">
      <c r="A109" s="65" t="s">
        <v>571</v>
      </c>
      <c r="B109" s="590"/>
      <c r="C109" s="619"/>
      <c r="D109" s="67" t="s">
        <v>573</v>
      </c>
      <c r="E109" s="67" t="s">
        <v>543</v>
      </c>
      <c r="F109" s="3">
        <v>0.76</v>
      </c>
      <c r="G109" s="3">
        <v>10.5</v>
      </c>
      <c r="H109" s="4">
        <f t="shared" si="1"/>
        <v>7.98</v>
      </c>
      <c r="I109" s="68">
        <f t="shared" si="2"/>
        <v>0.79999999999999993</v>
      </c>
      <c r="K109" s="54"/>
    </row>
    <row r="110" spans="1:11" x14ac:dyDescent="0.15">
      <c r="A110" s="65" t="s">
        <v>876</v>
      </c>
      <c r="B110" s="590"/>
      <c r="C110" s="620"/>
      <c r="D110" s="67" t="s">
        <v>877</v>
      </c>
      <c r="E110" s="67" t="s">
        <v>878</v>
      </c>
      <c r="F110" s="3">
        <v>0.37</v>
      </c>
      <c r="G110" s="3">
        <v>14</v>
      </c>
      <c r="H110" s="4">
        <f t="shared" si="1"/>
        <v>5.18</v>
      </c>
      <c r="I110" s="68">
        <f t="shared" si="2"/>
        <v>0.6</v>
      </c>
      <c r="K110" s="54"/>
    </row>
    <row r="111" spans="1:11" x14ac:dyDescent="0.15">
      <c r="A111" s="65" t="s">
        <v>575</v>
      </c>
      <c r="B111" s="590"/>
      <c r="C111" s="203" t="s">
        <v>576</v>
      </c>
      <c r="D111" s="67" t="s">
        <v>577</v>
      </c>
      <c r="E111" s="67" t="s">
        <v>578</v>
      </c>
      <c r="F111" s="3">
        <v>0.76</v>
      </c>
      <c r="G111" s="3">
        <v>10.5</v>
      </c>
      <c r="H111" s="4">
        <f t="shared" si="1"/>
        <v>7.98</v>
      </c>
      <c r="I111" s="68">
        <f t="shared" si="2"/>
        <v>0.79999999999999993</v>
      </c>
      <c r="K111" s="54"/>
    </row>
    <row r="112" spans="1:11" x14ac:dyDescent="0.15">
      <c r="A112" s="65" t="s">
        <v>579</v>
      </c>
      <c r="B112" s="591"/>
      <c r="C112" s="198"/>
      <c r="D112" s="67" t="s">
        <v>580</v>
      </c>
      <c r="E112" s="67" t="s">
        <v>879</v>
      </c>
      <c r="F112" s="3">
        <v>1.52</v>
      </c>
      <c r="G112" s="3">
        <v>5</v>
      </c>
      <c r="H112" s="4">
        <f t="shared" si="1"/>
        <v>7.6</v>
      </c>
      <c r="I112" s="68">
        <f t="shared" si="2"/>
        <v>0.79999999999999993</v>
      </c>
      <c r="K112" s="54"/>
    </row>
    <row r="113" spans="1:11" x14ac:dyDescent="0.15">
      <c r="A113" s="65" t="s">
        <v>333</v>
      </c>
      <c r="B113" s="589" t="s">
        <v>184</v>
      </c>
      <c r="C113" s="621"/>
      <c r="D113" s="67" t="s">
        <v>185</v>
      </c>
      <c r="E113" s="67" t="s">
        <v>582</v>
      </c>
      <c r="F113" s="3">
        <v>2.5299999999999998</v>
      </c>
      <c r="G113" s="3">
        <v>7.5</v>
      </c>
      <c r="H113" s="4">
        <f t="shared" si="1"/>
        <v>18.974999999999998</v>
      </c>
      <c r="I113" s="68">
        <f t="shared" si="2"/>
        <v>1.9000000000000001</v>
      </c>
      <c r="K113" s="54"/>
    </row>
    <row r="114" spans="1:11" x14ac:dyDescent="0.15">
      <c r="A114" s="65" t="s">
        <v>186</v>
      </c>
      <c r="B114" s="590"/>
      <c r="C114" s="622"/>
      <c r="D114" s="67" t="s">
        <v>185</v>
      </c>
      <c r="E114" s="67" t="s">
        <v>581</v>
      </c>
      <c r="F114" s="3">
        <v>3.79</v>
      </c>
      <c r="G114" s="3">
        <v>10.5</v>
      </c>
      <c r="H114" s="4">
        <f t="shared" si="1"/>
        <v>39.795000000000002</v>
      </c>
      <c r="I114" s="68">
        <f t="shared" si="2"/>
        <v>4</v>
      </c>
      <c r="K114" s="54"/>
    </row>
    <row r="115" spans="1:11" x14ac:dyDescent="0.15">
      <c r="A115" s="65" t="s">
        <v>187</v>
      </c>
      <c r="B115" s="591"/>
      <c r="C115" s="622"/>
      <c r="D115" s="67" t="s">
        <v>185</v>
      </c>
      <c r="E115" s="67" t="s">
        <v>583</v>
      </c>
      <c r="F115" s="3">
        <v>1.89</v>
      </c>
      <c r="G115" s="3">
        <v>12.5</v>
      </c>
      <c r="H115" s="4">
        <f t="shared" ref="H115:H167" si="7">F115*G115</f>
        <v>23.625</v>
      </c>
      <c r="I115" s="68">
        <f t="shared" si="2"/>
        <v>2.4</v>
      </c>
      <c r="K115" s="54"/>
    </row>
    <row r="116" spans="1:11" x14ac:dyDescent="0.15">
      <c r="A116" s="65" t="s">
        <v>335</v>
      </c>
      <c r="B116" s="589" t="s">
        <v>337</v>
      </c>
      <c r="C116" s="597"/>
      <c r="D116" s="67" t="s">
        <v>584</v>
      </c>
      <c r="E116" s="67" t="s">
        <v>585</v>
      </c>
      <c r="F116" s="3">
        <v>3.79</v>
      </c>
      <c r="G116" s="3">
        <v>6.5</v>
      </c>
      <c r="H116" s="4">
        <f t="shared" si="7"/>
        <v>24.635000000000002</v>
      </c>
      <c r="I116" s="68">
        <f t="shared" si="2"/>
        <v>2.5</v>
      </c>
      <c r="K116" s="54"/>
    </row>
    <row r="117" spans="1:11" x14ac:dyDescent="0.15">
      <c r="A117" s="65" t="s">
        <v>188</v>
      </c>
      <c r="B117" s="590"/>
      <c r="C117" s="598"/>
      <c r="D117" s="67" t="s">
        <v>584</v>
      </c>
      <c r="E117" s="67" t="s">
        <v>882</v>
      </c>
      <c r="F117" s="3">
        <v>3.79</v>
      </c>
      <c r="G117" s="3">
        <v>4.5</v>
      </c>
      <c r="H117" s="4">
        <f t="shared" si="7"/>
        <v>17.055</v>
      </c>
      <c r="I117" s="68">
        <f t="shared" si="2"/>
        <v>1.8</v>
      </c>
      <c r="K117" s="54"/>
    </row>
    <row r="118" spans="1:11" x14ac:dyDescent="0.15">
      <c r="A118" s="65" t="s">
        <v>880</v>
      </c>
      <c r="B118" s="590"/>
      <c r="C118" s="598"/>
      <c r="D118" s="67" t="s">
        <v>584</v>
      </c>
      <c r="E118" s="67" t="s">
        <v>883</v>
      </c>
      <c r="F118" s="3">
        <v>3.03</v>
      </c>
      <c r="G118" s="3">
        <v>4.5</v>
      </c>
      <c r="H118" s="4">
        <f t="shared" si="7"/>
        <v>13.635</v>
      </c>
      <c r="I118" s="68">
        <f t="shared" si="2"/>
        <v>1.4000000000000001</v>
      </c>
      <c r="K118" s="54"/>
    </row>
    <row r="119" spans="1:11" x14ac:dyDescent="0.15">
      <c r="A119" s="65" t="s">
        <v>881</v>
      </c>
      <c r="B119" s="591"/>
      <c r="C119" s="599"/>
      <c r="D119" s="67" t="s">
        <v>584</v>
      </c>
      <c r="E119" s="67" t="s">
        <v>884</v>
      </c>
      <c r="F119" s="3">
        <v>3.03</v>
      </c>
      <c r="G119" s="3">
        <v>6.5</v>
      </c>
      <c r="H119" s="4">
        <f t="shared" si="7"/>
        <v>19.695</v>
      </c>
      <c r="I119" s="68">
        <f t="shared" si="2"/>
        <v>2</v>
      </c>
      <c r="K119" s="54"/>
    </row>
    <row r="120" spans="1:11" x14ac:dyDescent="0.15">
      <c r="A120" s="65" t="s">
        <v>336</v>
      </c>
      <c r="B120" s="589" t="s">
        <v>190</v>
      </c>
      <c r="C120" s="597"/>
      <c r="D120" s="67" t="s">
        <v>586</v>
      </c>
      <c r="E120" s="67" t="s">
        <v>589</v>
      </c>
      <c r="F120" s="3">
        <v>1.23</v>
      </c>
      <c r="G120" s="3">
        <v>5.5</v>
      </c>
      <c r="H120" s="77">
        <f t="shared" si="7"/>
        <v>6.7649999999999997</v>
      </c>
      <c r="I120" s="68">
        <f t="shared" si="2"/>
        <v>0.7</v>
      </c>
      <c r="K120" s="54"/>
    </row>
    <row r="121" spans="1:11" x14ac:dyDescent="0.15">
      <c r="A121" s="65" t="s">
        <v>191</v>
      </c>
      <c r="B121" s="590"/>
      <c r="C121" s="598"/>
      <c r="D121" s="67" t="s">
        <v>587</v>
      </c>
      <c r="E121" s="67" t="s">
        <v>589</v>
      </c>
      <c r="F121" s="3">
        <v>1.83</v>
      </c>
      <c r="G121" s="3">
        <v>6.5</v>
      </c>
      <c r="H121" s="77">
        <f t="shared" si="7"/>
        <v>11.895</v>
      </c>
      <c r="I121" s="68">
        <f t="shared" si="2"/>
        <v>1.2000000000000002</v>
      </c>
      <c r="K121" s="54"/>
    </row>
    <row r="122" spans="1:11" x14ac:dyDescent="0.15">
      <c r="A122" s="65" t="s">
        <v>192</v>
      </c>
      <c r="B122" s="590"/>
      <c r="C122" s="599"/>
      <c r="D122" s="67" t="s">
        <v>588</v>
      </c>
      <c r="E122" s="67" t="s">
        <v>590</v>
      </c>
      <c r="F122" s="3">
        <v>1.23</v>
      </c>
      <c r="G122" s="3">
        <v>5.5</v>
      </c>
      <c r="H122" s="77">
        <f t="shared" si="7"/>
        <v>6.7649999999999997</v>
      </c>
      <c r="I122" s="68">
        <f t="shared" ref="I122:I167" si="8">ROUNDUP(H122/10,1)</f>
        <v>0.7</v>
      </c>
      <c r="K122" s="54"/>
    </row>
    <row r="123" spans="1:11" x14ac:dyDescent="0.15">
      <c r="A123" s="65" t="s">
        <v>591</v>
      </c>
      <c r="B123" s="590"/>
      <c r="C123" s="597" t="s">
        <v>43</v>
      </c>
      <c r="D123" s="67" t="s">
        <v>596</v>
      </c>
      <c r="E123" s="67" t="s">
        <v>543</v>
      </c>
      <c r="F123" s="3">
        <v>0.99</v>
      </c>
      <c r="G123" s="3">
        <v>5.5</v>
      </c>
      <c r="H123" s="77">
        <f t="shared" si="7"/>
        <v>5.4450000000000003</v>
      </c>
      <c r="I123" s="68">
        <f t="shared" si="8"/>
        <v>0.6</v>
      </c>
      <c r="K123" s="54"/>
    </row>
    <row r="124" spans="1:11" x14ac:dyDescent="0.15">
      <c r="A124" s="65" t="s">
        <v>592</v>
      </c>
      <c r="B124" s="590"/>
      <c r="C124" s="599"/>
      <c r="D124" s="67" t="s">
        <v>597</v>
      </c>
      <c r="E124" s="67" t="s">
        <v>543</v>
      </c>
      <c r="F124" s="3">
        <v>1.47</v>
      </c>
      <c r="G124" s="3">
        <v>6.5</v>
      </c>
      <c r="H124" s="77">
        <f t="shared" si="7"/>
        <v>9.5549999999999997</v>
      </c>
      <c r="I124" s="68">
        <f t="shared" si="8"/>
        <v>1</v>
      </c>
      <c r="K124" s="54"/>
    </row>
    <row r="125" spans="1:11" x14ac:dyDescent="0.15">
      <c r="A125" s="65" t="s">
        <v>593</v>
      </c>
      <c r="B125" s="591"/>
      <c r="C125" s="78" t="s">
        <v>298</v>
      </c>
      <c r="D125" s="67" t="s">
        <v>598</v>
      </c>
      <c r="E125" s="67" t="s">
        <v>595</v>
      </c>
      <c r="F125" s="3">
        <v>1.81</v>
      </c>
      <c r="G125" s="3">
        <v>5</v>
      </c>
      <c r="H125" s="77">
        <f t="shared" si="7"/>
        <v>9.0500000000000007</v>
      </c>
      <c r="I125" s="68">
        <f t="shared" si="8"/>
        <v>1</v>
      </c>
      <c r="K125" s="54"/>
    </row>
    <row r="126" spans="1:11" x14ac:dyDescent="0.15">
      <c r="A126" s="65" t="s">
        <v>338</v>
      </c>
      <c r="B126" s="589" t="s">
        <v>194</v>
      </c>
      <c r="C126" s="597"/>
      <c r="D126" s="67" t="s">
        <v>196</v>
      </c>
      <c r="E126" s="67" t="s">
        <v>599</v>
      </c>
      <c r="F126" s="3">
        <v>1.78</v>
      </c>
      <c r="G126" s="3">
        <v>6.5</v>
      </c>
      <c r="H126" s="77">
        <f t="shared" si="7"/>
        <v>11.57</v>
      </c>
      <c r="I126" s="68">
        <f t="shared" si="8"/>
        <v>1.2000000000000002</v>
      </c>
      <c r="K126" s="54"/>
    </row>
    <row r="127" spans="1:11" x14ac:dyDescent="0.15">
      <c r="A127" s="65" t="s">
        <v>195</v>
      </c>
      <c r="B127" s="590"/>
      <c r="C127" s="598"/>
      <c r="D127" s="67" t="s">
        <v>196</v>
      </c>
      <c r="E127" s="67" t="s">
        <v>589</v>
      </c>
      <c r="F127" s="3">
        <v>0.89</v>
      </c>
      <c r="G127" s="3">
        <v>11</v>
      </c>
      <c r="H127" s="77">
        <f t="shared" si="7"/>
        <v>9.7900000000000009</v>
      </c>
      <c r="I127" s="68">
        <f t="shared" si="8"/>
        <v>1</v>
      </c>
      <c r="K127" s="54"/>
    </row>
    <row r="128" spans="1:11" x14ac:dyDescent="0.15">
      <c r="A128" s="65" t="s">
        <v>197</v>
      </c>
      <c r="B128" s="591"/>
      <c r="C128" s="599"/>
      <c r="D128" s="67" t="s">
        <v>885</v>
      </c>
      <c r="E128" s="67" t="s">
        <v>589</v>
      </c>
      <c r="F128" s="3">
        <v>2.2200000000000002</v>
      </c>
      <c r="G128" s="3">
        <v>14.5</v>
      </c>
      <c r="H128" s="77">
        <f t="shared" si="7"/>
        <v>32.190000000000005</v>
      </c>
      <c r="I128" s="68">
        <f t="shared" si="8"/>
        <v>3.3000000000000003</v>
      </c>
      <c r="K128" s="54"/>
    </row>
    <row r="129" spans="1:11" ht="13.15" customHeight="1" x14ac:dyDescent="0.15">
      <c r="A129" s="65" t="s">
        <v>339</v>
      </c>
      <c r="B129" s="589" t="s">
        <v>889</v>
      </c>
      <c r="C129" s="597"/>
      <c r="D129" s="67" t="s">
        <v>613</v>
      </c>
      <c r="E129" s="67" t="s">
        <v>619</v>
      </c>
      <c r="F129" s="3">
        <v>2.67</v>
      </c>
      <c r="G129" s="3">
        <v>0.5</v>
      </c>
      <c r="H129" s="77">
        <f t="shared" ref="H129:H148" si="9">F129*G129</f>
        <v>1.335</v>
      </c>
      <c r="I129" s="68">
        <f t="shared" ref="I129:I148" si="10">ROUNDUP(H129/10,1)</f>
        <v>0.2</v>
      </c>
      <c r="K129" s="54"/>
    </row>
    <row r="130" spans="1:11" x14ac:dyDescent="0.15">
      <c r="A130" s="65" t="s">
        <v>199</v>
      </c>
      <c r="B130" s="590"/>
      <c r="C130" s="598"/>
      <c r="D130" s="67" t="s">
        <v>614</v>
      </c>
      <c r="E130" s="67" t="s">
        <v>620</v>
      </c>
      <c r="F130" s="3">
        <v>0.96</v>
      </c>
      <c r="G130" s="3">
        <v>2.5</v>
      </c>
      <c r="H130" s="77">
        <f t="shared" si="9"/>
        <v>2.4</v>
      </c>
      <c r="I130" s="68">
        <f t="shared" si="10"/>
        <v>0.30000000000000004</v>
      </c>
      <c r="K130" s="54"/>
    </row>
    <row r="131" spans="1:11" x14ac:dyDescent="0.15">
      <c r="A131" s="65" t="s">
        <v>200</v>
      </c>
      <c r="B131" s="590"/>
      <c r="C131" s="598"/>
      <c r="D131" s="67" t="s">
        <v>615</v>
      </c>
      <c r="E131" s="67" t="s">
        <v>621</v>
      </c>
      <c r="F131" s="3">
        <v>0.37</v>
      </c>
      <c r="G131" s="3">
        <v>1.6</v>
      </c>
      <c r="H131" s="77">
        <f t="shared" si="9"/>
        <v>0.59199999999999997</v>
      </c>
      <c r="I131" s="68">
        <f t="shared" si="10"/>
        <v>0.1</v>
      </c>
      <c r="K131" s="54"/>
    </row>
    <row r="132" spans="1:11" x14ac:dyDescent="0.15">
      <c r="A132" s="65" t="s">
        <v>201</v>
      </c>
      <c r="B132" s="590"/>
      <c r="C132" s="598"/>
      <c r="D132" s="67" t="s">
        <v>615</v>
      </c>
      <c r="E132" s="67" t="s">
        <v>622</v>
      </c>
      <c r="F132" s="3">
        <v>3.33</v>
      </c>
      <c r="G132" s="3">
        <v>0.8</v>
      </c>
      <c r="H132" s="77">
        <f t="shared" si="9"/>
        <v>2.6640000000000001</v>
      </c>
      <c r="I132" s="68">
        <f t="shared" si="10"/>
        <v>0.30000000000000004</v>
      </c>
      <c r="K132" s="54"/>
    </row>
    <row r="133" spans="1:11" x14ac:dyDescent="0.15">
      <c r="A133" s="65" t="s">
        <v>600</v>
      </c>
      <c r="B133" s="590"/>
      <c r="C133" s="598"/>
      <c r="D133" s="67" t="s">
        <v>615</v>
      </c>
      <c r="E133" s="67" t="s">
        <v>890</v>
      </c>
      <c r="F133" s="3">
        <v>6.67</v>
      </c>
      <c r="G133" s="3">
        <v>0.8</v>
      </c>
      <c r="H133" s="77">
        <f t="shared" si="9"/>
        <v>5.3360000000000003</v>
      </c>
      <c r="I133" s="68">
        <f t="shared" si="10"/>
        <v>0.6</v>
      </c>
      <c r="K133" s="54"/>
    </row>
    <row r="134" spans="1:11" x14ac:dyDescent="0.15">
      <c r="A134" s="65" t="s">
        <v>601</v>
      </c>
      <c r="B134" s="590"/>
      <c r="C134" s="598"/>
      <c r="D134" s="67" t="s">
        <v>616</v>
      </c>
      <c r="E134" s="67" t="s">
        <v>340</v>
      </c>
      <c r="F134" s="3">
        <v>0.5</v>
      </c>
      <c r="G134" s="3">
        <v>4</v>
      </c>
      <c r="H134" s="77">
        <f t="shared" si="9"/>
        <v>2</v>
      </c>
      <c r="I134" s="68">
        <f t="shared" si="10"/>
        <v>0.2</v>
      </c>
      <c r="K134" s="54"/>
    </row>
    <row r="135" spans="1:11" x14ac:dyDescent="0.15">
      <c r="A135" s="65" t="s">
        <v>602</v>
      </c>
      <c r="B135" s="590"/>
      <c r="C135" s="598"/>
      <c r="D135" s="67" t="s">
        <v>616</v>
      </c>
      <c r="E135" s="67" t="s">
        <v>891</v>
      </c>
      <c r="F135" s="3">
        <v>0.33</v>
      </c>
      <c r="G135" s="3">
        <v>5.5</v>
      </c>
      <c r="H135" s="77">
        <f t="shared" si="9"/>
        <v>1.8150000000000002</v>
      </c>
      <c r="I135" s="68">
        <f t="shared" si="10"/>
        <v>0.2</v>
      </c>
      <c r="K135" s="54"/>
    </row>
    <row r="136" spans="1:11" x14ac:dyDescent="0.15">
      <c r="A136" s="65" t="s">
        <v>603</v>
      </c>
      <c r="B136" s="590"/>
      <c r="C136" s="598"/>
      <c r="D136" s="67" t="s">
        <v>616</v>
      </c>
      <c r="E136" s="67" t="s">
        <v>623</v>
      </c>
      <c r="F136" s="3">
        <v>0.25</v>
      </c>
      <c r="G136" s="3">
        <v>9</v>
      </c>
      <c r="H136" s="77">
        <f t="shared" si="9"/>
        <v>2.25</v>
      </c>
      <c r="I136" s="68">
        <f t="shared" si="10"/>
        <v>0.30000000000000004</v>
      </c>
      <c r="K136" s="54"/>
    </row>
    <row r="137" spans="1:11" x14ac:dyDescent="0.15">
      <c r="A137" s="65" t="s">
        <v>604</v>
      </c>
      <c r="B137" s="590"/>
      <c r="C137" s="598"/>
      <c r="D137" s="67" t="s">
        <v>616</v>
      </c>
      <c r="E137" s="67" t="s">
        <v>624</v>
      </c>
      <c r="F137" s="3">
        <v>0.25</v>
      </c>
      <c r="G137" s="3">
        <v>9</v>
      </c>
      <c r="H137" s="77">
        <f t="shared" si="9"/>
        <v>2.25</v>
      </c>
      <c r="I137" s="68">
        <f t="shared" si="10"/>
        <v>0.30000000000000004</v>
      </c>
      <c r="K137" s="54"/>
    </row>
    <row r="138" spans="1:11" x14ac:dyDescent="0.15">
      <c r="A138" s="65" t="s">
        <v>605</v>
      </c>
      <c r="B138" s="590"/>
      <c r="C138" s="598"/>
      <c r="D138" s="67" t="s">
        <v>616</v>
      </c>
      <c r="E138" s="67" t="s">
        <v>625</v>
      </c>
      <c r="F138" s="3">
        <v>0.22</v>
      </c>
      <c r="G138" s="3">
        <v>10</v>
      </c>
      <c r="H138" s="77">
        <f t="shared" si="9"/>
        <v>2.2000000000000002</v>
      </c>
      <c r="I138" s="68">
        <f t="shared" si="10"/>
        <v>0.30000000000000004</v>
      </c>
      <c r="K138" s="54"/>
    </row>
    <row r="139" spans="1:11" x14ac:dyDescent="0.15">
      <c r="A139" s="65" t="s">
        <v>606</v>
      </c>
      <c r="B139" s="590"/>
      <c r="C139" s="598"/>
      <c r="D139" s="67" t="s">
        <v>616</v>
      </c>
      <c r="E139" s="67" t="s">
        <v>202</v>
      </c>
      <c r="F139" s="3">
        <v>0.17</v>
      </c>
      <c r="G139" s="3">
        <v>9</v>
      </c>
      <c r="H139" s="77">
        <f t="shared" si="9"/>
        <v>1.53</v>
      </c>
      <c r="I139" s="68">
        <f t="shared" si="10"/>
        <v>0.2</v>
      </c>
      <c r="K139" s="54"/>
    </row>
    <row r="140" spans="1:11" x14ac:dyDescent="0.15">
      <c r="A140" s="65" t="s">
        <v>607</v>
      </c>
      <c r="B140" s="590"/>
      <c r="C140" s="598"/>
      <c r="D140" s="67" t="s">
        <v>616</v>
      </c>
      <c r="E140" s="67" t="s">
        <v>203</v>
      </c>
      <c r="F140" s="3">
        <v>0.14000000000000001</v>
      </c>
      <c r="G140" s="3">
        <v>14.5</v>
      </c>
      <c r="H140" s="77">
        <f t="shared" si="9"/>
        <v>2.0300000000000002</v>
      </c>
      <c r="I140" s="68">
        <f t="shared" si="10"/>
        <v>0.30000000000000004</v>
      </c>
      <c r="K140" s="54"/>
    </row>
    <row r="141" spans="1:11" x14ac:dyDescent="0.15">
      <c r="A141" s="65" t="s">
        <v>608</v>
      </c>
      <c r="B141" s="590"/>
      <c r="C141" s="598"/>
      <c r="D141" s="67" t="s">
        <v>617</v>
      </c>
      <c r="E141" s="67" t="s">
        <v>204</v>
      </c>
      <c r="F141" s="3">
        <v>0.72</v>
      </c>
      <c r="G141" s="3">
        <v>2.5</v>
      </c>
      <c r="H141" s="77">
        <f t="shared" si="9"/>
        <v>1.7999999999999998</v>
      </c>
      <c r="I141" s="68">
        <f t="shared" si="10"/>
        <v>0.2</v>
      </c>
      <c r="K141" s="54"/>
    </row>
    <row r="142" spans="1:11" x14ac:dyDescent="0.15">
      <c r="A142" s="65" t="s">
        <v>609</v>
      </c>
      <c r="B142" s="590"/>
      <c r="C142" s="598"/>
      <c r="D142" s="67" t="s">
        <v>617</v>
      </c>
      <c r="E142" s="67" t="s">
        <v>626</v>
      </c>
      <c r="F142" s="3">
        <v>0.62</v>
      </c>
      <c r="G142" s="3">
        <v>3</v>
      </c>
      <c r="H142" s="77">
        <f t="shared" si="9"/>
        <v>1.8599999999999999</v>
      </c>
      <c r="I142" s="68">
        <f t="shared" si="10"/>
        <v>0.2</v>
      </c>
      <c r="K142" s="54"/>
    </row>
    <row r="143" spans="1:11" x14ac:dyDescent="0.15">
      <c r="A143" s="65" t="s">
        <v>610</v>
      </c>
      <c r="B143" s="590"/>
      <c r="C143" s="598"/>
      <c r="D143" s="67" t="s">
        <v>618</v>
      </c>
      <c r="E143" s="67" t="s">
        <v>627</v>
      </c>
      <c r="F143" s="3">
        <v>2.39</v>
      </c>
      <c r="G143" s="3">
        <v>2.5</v>
      </c>
      <c r="H143" s="77">
        <f t="shared" si="9"/>
        <v>5.9750000000000005</v>
      </c>
      <c r="I143" s="68">
        <f t="shared" si="10"/>
        <v>0.6</v>
      </c>
      <c r="K143" s="54"/>
    </row>
    <row r="144" spans="1:11" x14ac:dyDescent="0.15">
      <c r="A144" s="65" t="s">
        <v>611</v>
      </c>
      <c r="B144" s="590"/>
      <c r="C144" s="598"/>
      <c r="D144" s="67" t="s">
        <v>618</v>
      </c>
      <c r="E144" s="67" t="s">
        <v>628</v>
      </c>
      <c r="F144" s="3">
        <v>1.1499999999999999</v>
      </c>
      <c r="G144" s="3">
        <v>3</v>
      </c>
      <c r="H144" s="77">
        <f t="shared" si="9"/>
        <v>3.4499999999999997</v>
      </c>
      <c r="I144" s="68">
        <f t="shared" si="10"/>
        <v>0.4</v>
      </c>
      <c r="K144" s="54"/>
    </row>
    <row r="145" spans="1:11" x14ac:dyDescent="0.15">
      <c r="A145" s="65" t="s">
        <v>612</v>
      </c>
      <c r="B145" s="590"/>
      <c r="C145" s="598"/>
      <c r="D145" s="67" t="s">
        <v>618</v>
      </c>
      <c r="E145" s="67" t="s">
        <v>629</v>
      </c>
      <c r="F145" s="3">
        <v>0.86</v>
      </c>
      <c r="G145" s="3">
        <v>4</v>
      </c>
      <c r="H145" s="77">
        <f t="shared" si="9"/>
        <v>3.44</v>
      </c>
      <c r="I145" s="68">
        <f t="shared" si="10"/>
        <v>0.4</v>
      </c>
      <c r="K145" s="54"/>
    </row>
    <row r="146" spans="1:11" x14ac:dyDescent="0.15">
      <c r="A146" s="65" t="s">
        <v>886</v>
      </c>
      <c r="B146" s="590"/>
      <c r="C146" s="598"/>
      <c r="D146" s="67" t="s">
        <v>618</v>
      </c>
      <c r="E146" s="67" t="s">
        <v>630</v>
      </c>
      <c r="F146" s="3">
        <v>0.62</v>
      </c>
      <c r="G146" s="3">
        <v>6</v>
      </c>
      <c r="H146" s="77">
        <f t="shared" si="9"/>
        <v>3.7199999999999998</v>
      </c>
      <c r="I146" s="68">
        <f t="shared" si="10"/>
        <v>0.4</v>
      </c>
      <c r="K146" s="54"/>
    </row>
    <row r="147" spans="1:11" x14ac:dyDescent="0.15">
      <c r="A147" s="65" t="s">
        <v>887</v>
      </c>
      <c r="B147" s="590"/>
      <c r="C147" s="598"/>
      <c r="D147" s="67" t="s">
        <v>892</v>
      </c>
      <c r="E147" s="67" t="s">
        <v>893</v>
      </c>
      <c r="F147" s="3">
        <v>0.24</v>
      </c>
      <c r="G147" s="3">
        <v>3</v>
      </c>
      <c r="H147" s="77">
        <f t="shared" si="9"/>
        <v>0.72</v>
      </c>
      <c r="I147" s="68">
        <f t="shared" si="10"/>
        <v>0.1</v>
      </c>
      <c r="K147" s="54"/>
    </row>
    <row r="148" spans="1:11" x14ac:dyDescent="0.15">
      <c r="A148" s="65" t="s">
        <v>888</v>
      </c>
      <c r="B148" s="591"/>
      <c r="C148" s="599"/>
      <c r="D148" s="67" t="s">
        <v>892</v>
      </c>
      <c r="E148" s="67" t="s">
        <v>894</v>
      </c>
      <c r="F148" s="3">
        <v>0.16</v>
      </c>
      <c r="G148" s="3">
        <v>4</v>
      </c>
      <c r="H148" s="77">
        <f t="shared" si="9"/>
        <v>0.64</v>
      </c>
      <c r="I148" s="68">
        <f t="shared" si="10"/>
        <v>0.1</v>
      </c>
      <c r="K148" s="54"/>
    </row>
    <row r="149" spans="1:11" x14ac:dyDescent="0.15">
      <c r="A149" s="65" t="s">
        <v>631</v>
      </c>
      <c r="B149" s="589" t="s">
        <v>205</v>
      </c>
      <c r="C149" s="597" t="s">
        <v>206</v>
      </c>
      <c r="D149" s="67" t="s">
        <v>207</v>
      </c>
      <c r="E149" s="67" t="s">
        <v>208</v>
      </c>
      <c r="F149" s="3">
        <v>6.01</v>
      </c>
      <c r="G149" s="3">
        <v>3.5</v>
      </c>
      <c r="H149" s="77">
        <f t="shared" si="7"/>
        <v>21.035</v>
      </c>
      <c r="I149" s="68">
        <f t="shared" si="8"/>
        <v>2.2000000000000002</v>
      </c>
      <c r="K149" s="54"/>
    </row>
    <row r="150" spans="1:11" x14ac:dyDescent="0.15">
      <c r="A150" s="65" t="s">
        <v>632</v>
      </c>
      <c r="B150" s="590"/>
      <c r="C150" s="598"/>
      <c r="D150" s="67" t="s">
        <v>207</v>
      </c>
      <c r="E150" s="67" t="s">
        <v>182</v>
      </c>
      <c r="F150" s="3">
        <v>3.85</v>
      </c>
      <c r="G150" s="3">
        <v>10.5</v>
      </c>
      <c r="H150" s="77">
        <f t="shared" si="7"/>
        <v>40.425000000000004</v>
      </c>
      <c r="I150" s="68">
        <f t="shared" si="8"/>
        <v>4.0999999999999996</v>
      </c>
      <c r="K150" s="54"/>
    </row>
    <row r="151" spans="1:11" x14ac:dyDescent="0.15">
      <c r="A151" s="65" t="s">
        <v>633</v>
      </c>
      <c r="B151" s="590"/>
      <c r="C151" s="598"/>
      <c r="D151" s="67" t="s">
        <v>207</v>
      </c>
      <c r="E151" s="67" t="s">
        <v>209</v>
      </c>
      <c r="F151" s="3">
        <v>2.86</v>
      </c>
      <c r="G151" s="3">
        <v>13.5</v>
      </c>
      <c r="H151" s="77">
        <f t="shared" si="7"/>
        <v>38.61</v>
      </c>
      <c r="I151" s="68">
        <f t="shared" si="8"/>
        <v>3.9</v>
      </c>
      <c r="K151" s="54"/>
    </row>
    <row r="152" spans="1:11" x14ac:dyDescent="0.15">
      <c r="A152" s="65" t="s">
        <v>634</v>
      </c>
      <c r="B152" s="590"/>
      <c r="C152" s="598"/>
      <c r="D152" s="67" t="s">
        <v>207</v>
      </c>
      <c r="E152" s="67" t="s">
        <v>895</v>
      </c>
      <c r="F152" s="3">
        <v>2.2200000000000002</v>
      </c>
      <c r="G152" s="3">
        <v>16</v>
      </c>
      <c r="H152" s="77">
        <f t="shared" si="7"/>
        <v>35.520000000000003</v>
      </c>
      <c r="I152" s="68">
        <f t="shared" si="8"/>
        <v>3.6</v>
      </c>
      <c r="K152" s="54"/>
    </row>
    <row r="153" spans="1:11" x14ac:dyDescent="0.15">
      <c r="A153" s="65" t="s">
        <v>635</v>
      </c>
      <c r="B153" s="590"/>
      <c r="C153" s="598"/>
      <c r="D153" s="67" t="s">
        <v>638</v>
      </c>
      <c r="E153" s="67" t="s">
        <v>639</v>
      </c>
      <c r="F153" s="3">
        <v>4.63</v>
      </c>
      <c r="G153" s="3">
        <v>7</v>
      </c>
      <c r="H153" s="77">
        <f t="shared" si="7"/>
        <v>32.409999999999997</v>
      </c>
      <c r="I153" s="68">
        <f t="shared" si="8"/>
        <v>3.3000000000000003</v>
      </c>
      <c r="K153" s="54"/>
    </row>
    <row r="154" spans="1:11" x14ac:dyDescent="0.15">
      <c r="A154" s="65" t="s">
        <v>636</v>
      </c>
      <c r="B154" s="590"/>
      <c r="C154" s="598"/>
      <c r="D154" s="67" t="s">
        <v>638</v>
      </c>
      <c r="E154" s="67" t="s">
        <v>211</v>
      </c>
      <c r="F154" s="3">
        <v>2.92</v>
      </c>
      <c r="G154" s="3">
        <v>10</v>
      </c>
      <c r="H154" s="77">
        <f t="shared" si="7"/>
        <v>29.2</v>
      </c>
      <c r="I154" s="68">
        <f t="shared" si="8"/>
        <v>3</v>
      </c>
      <c r="K154" s="54"/>
    </row>
    <row r="155" spans="1:11" x14ac:dyDescent="0.15">
      <c r="A155" s="65" t="s">
        <v>637</v>
      </c>
      <c r="B155" s="590"/>
      <c r="C155" s="598"/>
      <c r="D155" s="67" t="s">
        <v>638</v>
      </c>
      <c r="E155" s="67" t="s">
        <v>210</v>
      </c>
      <c r="F155" s="3">
        <v>2.11</v>
      </c>
      <c r="G155" s="3">
        <v>16</v>
      </c>
      <c r="H155" s="77">
        <f t="shared" si="7"/>
        <v>33.76</v>
      </c>
      <c r="I155" s="68">
        <f t="shared" si="8"/>
        <v>3.4</v>
      </c>
      <c r="K155" s="54"/>
    </row>
    <row r="156" spans="1:11" x14ac:dyDescent="0.15">
      <c r="A156" s="65" t="s">
        <v>897</v>
      </c>
      <c r="B156" s="590"/>
      <c r="C156" s="598"/>
      <c r="D156" s="67" t="s">
        <v>638</v>
      </c>
      <c r="E156" s="67" t="s">
        <v>898</v>
      </c>
      <c r="F156" s="3">
        <v>2.5</v>
      </c>
      <c r="G156" s="3">
        <v>10</v>
      </c>
      <c r="H156" s="77">
        <f t="shared" si="7"/>
        <v>25</v>
      </c>
      <c r="I156" s="68">
        <f t="shared" si="8"/>
        <v>2.5</v>
      </c>
      <c r="K156" s="54"/>
    </row>
    <row r="157" spans="1:11" x14ac:dyDescent="0.15">
      <c r="A157" s="65" t="s">
        <v>896</v>
      </c>
      <c r="B157" s="590"/>
      <c r="C157" s="599"/>
      <c r="D157" s="67" t="s">
        <v>638</v>
      </c>
      <c r="E157" s="67" t="s">
        <v>899</v>
      </c>
      <c r="F157" s="3">
        <v>2</v>
      </c>
      <c r="G157" s="3">
        <v>16</v>
      </c>
      <c r="H157" s="77">
        <f t="shared" si="7"/>
        <v>32</v>
      </c>
      <c r="I157" s="68">
        <f t="shared" si="8"/>
        <v>3.2</v>
      </c>
      <c r="K157" s="54"/>
    </row>
    <row r="158" spans="1:11" x14ac:dyDescent="0.15">
      <c r="A158" s="65" t="s">
        <v>640</v>
      </c>
      <c r="B158" s="590"/>
      <c r="C158" s="597" t="s">
        <v>644</v>
      </c>
      <c r="D158" s="67" t="s">
        <v>638</v>
      </c>
      <c r="E158" s="67" t="s">
        <v>211</v>
      </c>
      <c r="F158" s="3">
        <v>2.92</v>
      </c>
      <c r="G158" s="3">
        <v>12</v>
      </c>
      <c r="H158" s="77">
        <f t="shared" si="7"/>
        <v>35.04</v>
      </c>
      <c r="I158" s="68">
        <f t="shared" si="8"/>
        <v>3.6</v>
      </c>
      <c r="K158" s="54"/>
    </row>
    <row r="159" spans="1:11" x14ac:dyDescent="0.15">
      <c r="A159" s="65" t="s">
        <v>641</v>
      </c>
      <c r="B159" s="590"/>
      <c r="C159" s="598"/>
      <c r="D159" s="67" t="s">
        <v>638</v>
      </c>
      <c r="E159" s="67" t="s">
        <v>210</v>
      </c>
      <c r="F159" s="3">
        <v>2.11</v>
      </c>
      <c r="G159" s="3">
        <v>16</v>
      </c>
      <c r="H159" s="77">
        <f t="shared" si="7"/>
        <v>33.76</v>
      </c>
      <c r="I159" s="68">
        <f t="shared" si="8"/>
        <v>3.4</v>
      </c>
      <c r="K159" s="54"/>
    </row>
    <row r="160" spans="1:11" x14ac:dyDescent="0.15">
      <c r="A160" s="65" t="s">
        <v>642</v>
      </c>
      <c r="B160" s="590"/>
      <c r="C160" s="598"/>
      <c r="D160" s="67" t="s">
        <v>212</v>
      </c>
      <c r="E160" s="67" t="s">
        <v>213</v>
      </c>
      <c r="F160" s="3">
        <v>0.57999999999999996</v>
      </c>
      <c r="G160" s="3">
        <v>38</v>
      </c>
      <c r="H160" s="77">
        <f t="shared" si="7"/>
        <v>22.04</v>
      </c>
      <c r="I160" s="68">
        <f t="shared" si="8"/>
        <v>2.3000000000000003</v>
      </c>
      <c r="K160" s="54"/>
    </row>
    <row r="161" spans="1:11" x14ac:dyDescent="0.15">
      <c r="A161" s="65" t="s">
        <v>643</v>
      </c>
      <c r="B161" s="590"/>
      <c r="C161" s="599"/>
      <c r="D161" s="67" t="s">
        <v>212</v>
      </c>
      <c r="E161" s="67" t="s">
        <v>645</v>
      </c>
      <c r="F161" s="3">
        <v>0.48</v>
      </c>
      <c r="G161" s="3">
        <v>50</v>
      </c>
      <c r="H161" s="77">
        <f t="shared" si="7"/>
        <v>24</v>
      </c>
      <c r="I161" s="68">
        <f t="shared" si="8"/>
        <v>2.4</v>
      </c>
      <c r="K161" s="54"/>
    </row>
    <row r="162" spans="1:11" x14ac:dyDescent="0.15">
      <c r="A162" s="65" t="s">
        <v>646</v>
      </c>
      <c r="B162" s="590"/>
      <c r="C162" s="237" t="s">
        <v>900</v>
      </c>
      <c r="D162" s="67" t="s">
        <v>212</v>
      </c>
      <c r="E162" s="67" t="s">
        <v>901</v>
      </c>
      <c r="F162" s="3">
        <v>0.74</v>
      </c>
      <c r="G162" s="3">
        <v>28.6</v>
      </c>
      <c r="H162" s="77">
        <f t="shared" si="7"/>
        <v>21.164000000000001</v>
      </c>
      <c r="I162" s="68">
        <f t="shared" si="8"/>
        <v>2.2000000000000002</v>
      </c>
      <c r="K162" s="54"/>
    </row>
    <row r="163" spans="1:11" x14ac:dyDescent="0.15">
      <c r="A163" s="65" t="s">
        <v>648</v>
      </c>
      <c r="B163" s="590"/>
      <c r="C163" s="597" t="s">
        <v>647</v>
      </c>
      <c r="D163" s="67" t="s">
        <v>638</v>
      </c>
      <c r="E163" s="67" t="s">
        <v>639</v>
      </c>
      <c r="F163" s="3">
        <v>1.93</v>
      </c>
      <c r="G163" s="3">
        <v>7</v>
      </c>
      <c r="H163" s="77">
        <f t="shared" si="7"/>
        <v>13.51</v>
      </c>
      <c r="I163" s="68">
        <f t="shared" si="8"/>
        <v>1.4000000000000001</v>
      </c>
      <c r="K163" s="54"/>
    </row>
    <row r="164" spans="1:11" x14ac:dyDescent="0.15">
      <c r="A164" s="65" t="s">
        <v>902</v>
      </c>
      <c r="B164" s="590"/>
      <c r="C164" s="598"/>
      <c r="D164" s="67" t="s">
        <v>638</v>
      </c>
      <c r="E164" s="67" t="s">
        <v>211</v>
      </c>
      <c r="F164" s="3">
        <v>2.92</v>
      </c>
      <c r="G164" s="3">
        <v>12</v>
      </c>
      <c r="H164" s="77">
        <f t="shared" si="7"/>
        <v>35.04</v>
      </c>
      <c r="I164" s="68">
        <f t="shared" si="8"/>
        <v>3.6</v>
      </c>
      <c r="K164" s="54"/>
    </row>
    <row r="165" spans="1:11" x14ac:dyDescent="0.15">
      <c r="A165" s="65" t="s">
        <v>903</v>
      </c>
      <c r="B165" s="590"/>
      <c r="C165" s="598"/>
      <c r="D165" s="67" t="s">
        <v>638</v>
      </c>
      <c r="E165" s="67" t="s">
        <v>210</v>
      </c>
      <c r="F165" s="3">
        <v>1.1299999999999999</v>
      </c>
      <c r="G165" s="3">
        <v>16</v>
      </c>
      <c r="H165" s="77">
        <f t="shared" si="7"/>
        <v>18.079999999999998</v>
      </c>
      <c r="I165" s="68">
        <f t="shared" si="8"/>
        <v>1.9000000000000001</v>
      </c>
      <c r="K165" s="54"/>
    </row>
    <row r="166" spans="1:11" ht="13.5" customHeight="1" x14ac:dyDescent="0.15">
      <c r="A166" s="65" t="s">
        <v>904</v>
      </c>
      <c r="B166" s="590"/>
      <c r="C166" s="599"/>
      <c r="D166" s="67" t="s">
        <v>212</v>
      </c>
      <c r="E166" s="67" t="s">
        <v>213</v>
      </c>
      <c r="F166" s="3">
        <v>1.06</v>
      </c>
      <c r="G166" s="3">
        <v>25</v>
      </c>
      <c r="H166" s="77">
        <f t="shared" si="7"/>
        <v>26.5</v>
      </c>
      <c r="I166" s="68">
        <f t="shared" si="8"/>
        <v>2.7</v>
      </c>
      <c r="K166" s="54"/>
    </row>
    <row r="167" spans="1:11" x14ac:dyDescent="0.15">
      <c r="A167" s="65" t="s">
        <v>649</v>
      </c>
      <c r="B167" s="590"/>
      <c r="C167" s="204" t="s">
        <v>214</v>
      </c>
      <c r="D167" s="67" t="s">
        <v>650</v>
      </c>
      <c r="E167" s="67" t="s">
        <v>215</v>
      </c>
      <c r="F167" s="3">
        <v>3.4</v>
      </c>
      <c r="G167" s="3">
        <v>6</v>
      </c>
      <c r="H167" s="77">
        <f t="shared" si="7"/>
        <v>20.399999999999999</v>
      </c>
      <c r="I167" s="68">
        <f t="shared" si="8"/>
        <v>2.1</v>
      </c>
      <c r="K167" s="54"/>
    </row>
    <row r="168" spans="1:11" x14ac:dyDescent="0.15">
      <c r="A168" s="65" t="s">
        <v>651</v>
      </c>
      <c r="B168" s="590"/>
      <c r="C168" s="78" t="s">
        <v>216</v>
      </c>
      <c r="D168" s="67" t="s">
        <v>650</v>
      </c>
      <c r="E168" s="67" t="s">
        <v>215</v>
      </c>
      <c r="F168" s="3">
        <v>4.76</v>
      </c>
      <c r="G168" s="3">
        <v>6</v>
      </c>
      <c r="H168" s="77">
        <f t="shared" ref="H168:H233" si="11">F168*G168</f>
        <v>28.56</v>
      </c>
      <c r="I168" s="68">
        <f t="shared" ref="I168:I233" si="12">ROUNDUP(H168/10,1)</f>
        <v>2.9</v>
      </c>
      <c r="K168" s="54"/>
    </row>
    <row r="169" spans="1:11" x14ac:dyDescent="0.15">
      <c r="A169" s="65" t="s">
        <v>655</v>
      </c>
      <c r="B169" s="590"/>
      <c r="C169" s="597" t="s">
        <v>652</v>
      </c>
      <c r="D169" s="67" t="s">
        <v>217</v>
      </c>
      <c r="E169" s="67" t="s">
        <v>218</v>
      </c>
      <c r="F169" s="3">
        <v>5.79</v>
      </c>
      <c r="G169" s="3">
        <v>10</v>
      </c>
      <c r="H169" s="77">
        <f t="shared" si="11"/>
        <v>57.9</v>
      </c>
      <c r="I169" s="68">
        <f t="shared" si="12"/>
        <v>5.8</v>
      </c>
      <c r="K169" s="54"/>
    </row>
    <row r="170" spans="1:11" x14ac:dyDescent="0.15">
      <c r="A170" s="65" t="s">
        <v>656</v>
      </c>
      <c r="B170" s="590"/>
      <c r="C170" s="598"/>
      <c r="D170" s="67" t="s">
        <v>653</v>
      </c>
      <c r="E170" s="67" t="s">
        <v>654</v>
      </c>
      <c r="F170" s="3">
        <v>3.47</v>
      </c>
      <c r="G170" s="3">
        <v>9</v>
      </c>
      <c r="H170" s="77">
        <f t="shared" si="11"/>
        <v>31.23</v>
      </c>
      <c r="I170" s="68">
        <f t="shared" si="12"/>
        <v>3.2</v>
      </c>
      <c r="K170" s="54"/>
    </row>
    <row r="171" spans="1:11" x14ac:dyDescent="0.15">
      <c r="A171" s="65" t="s">
        <v>657</v>
      </c>
      <c r="B171" s="590"/>
      <c r="C171" s="598"/>
      <c r="D171" s="67" t="s">
        <v>341</v>
      </c>
      <c r="E171" s="67" t="s">
        <v>182</v>
      </c>
      <c r="F171" s="3">
        <v>0.63</v>
      </c>
      <c r="G171" s="3">
        <v>6</v>
      </c>
      <c r="H171" s="77">
        <f t="shared" si="11"/>
        <v>3.7800000000000002</v>
      </c>
      <c r="I171" s="68">
        <f t="shared" si="12"/>
        <v>0.4</v>
      </c>
      <c r="K171" s="54"/>
    </row>
    <row r="172" spans="1:11" x14ac:dyDescent="0.15">
      <c r="A172" s="65" t="s">
        <v>658</v>
      </c>
      <c r="B172" s="590"/>
      <c r="C172" s="598"/>
      <c r="D172" s="67" t="s">
        <v>341</v>
      </c>
      <c r="E172" s="67" t="s">
        <v>180</v>
      </c>
      <c r="F172" s="3">
        <v>2.39</v>
      </c>
      <c r="G172" s="3">
        <v>6</v>
      </c>
      <c r="H172" s="77">
        <f t="shared" si="11"/>
        <v>14.34</v>
      </c>
      <c r="I172" s="68">
        <f t="shared" si="12"/>
        <v>1.5</v>
      </c>
      <c r="K172" s="54"/>
    </row>
    <row r="173" spans="1:11" x14ac:dyDescent="0.15">
      <c r="A173" s="65" t="s">
        <v>663</v>
      </c>
      <c r="B173" s="590"/>
      <c r="C173" s="597" t="s">
        <v>43</v>
      </c>
      <c r="D173" s="67" t="s">
        <v>660</v>
      </c>
      <c r="E173" s="67" t="s">
        <v>661</v>
      </c>
      <c r="F173" s="3">
        <v>16.53</v>
      </c>
      <c r="G173" s="3">
        <v>4</v>
      </c>
      <c r="H173" s="77">
        <f t="shared" si="11"/>
        <v>66.12</v>
      </c>
      <c r="I173" s="68">
        <f t="shared" si="12"/>
        <v>6.6999999999999993</v>
      </c>
      <c r="K173" s="54"/>
    </row>
    <row r="174" spans="1:11" x14ac:dyDescent="0.15">
      <c r="A174" s="65" t="s">
        <v>664</v>
      </c>
      <c r="B174" s="590"/>
      <c r="C174" s="598"/>
      <c r="D174" s="67" t="s">
        <v>660</v>
      </c>
      <c r="E174" s="67" t="s">
        <v>219</v>
      </c>
      <c r="F174" s="3">
        <v>5.92</v>
      </c>
      <c r="G174" s="3">
        <v>9</v>
      </c>
      <c r="H174" s="77">
        <f t="shared" si="11"/>
        <v>53.28</v>
      </c>
      <c r="I174" s="68">
        <f t="shared" si="12"/>
        <v>5.3999999999999995</v>
      </c>
      <c r="K174" s="54"/>
    </row>
    <row r="175" spans="1:11" x14ac:dyDescent="0.15">
      <c r="A175" s="65" t="s">
        <v>665</v>
      </c>
      <c r="B175" s="590"/>
      <c r="C175" s="598"/>
      <c r="D175" s="67" t="s">
        <v>660</v>
      </c>
      <c r="E175" s="67" t="s">
        <v>662</v>
      </c>
      <c r="F175" s="3">
        <v>11.11</v>
      </c>
      <c r="G175" s="3">
        <v>9</v>
      </c>
      <c r="H175" s="77">
        <f t="shared" si="11"/>
        <v>99.99</v>
      </c>
      <c r="I175" s="68">
        <f t="shared" si="12"/>
        <v>10</v>
      </c>
      <c r="K175" s="54"/>
    </row>
    <row r="176" spans="1:11" x14ac:dyDescent="0.15">
      <c r="A176" s="65" t="s">
        <v>666</v>
      </c>
      <c r="B176" s="590"/>
      <c r="C176" s="598"/>
      <c r="D176" s="67" t="s">
        <v>660</v>
      </c>
      <c r="E176" s="67" t="s">
        <v>342</v>
      </c>
      <c r="F176" s="3">
        <v>9.8000000000000007</v>
      </c>
      <c r="G176" s="3">
        <v>10</v>
      </c>
      <c r="H176" s="77">
        <f t="shared" si="11"/>
        <v>98</v>
      </c>
      <c r="I176" s="68">
        <f t="shared" si="12"/>
        <v>9.8000000000000007</v>
      </c>
      <c r="K176" s="54"/>
    </row>
    <row r="177" spans="1:11" x14ac:dyDescent="0.15">
      <c r="A177" s="65" t="s">
        <v>667</v>
      </c>
      <c r="B177" s="590"/>
      <c r="C177" s="598"/>
      <c r="D177" s="67" t="s">
        <v>660</v>
      </c>
      <c r="E177" s="67" t="s">
        <v>220</v>
      </c>
      <c r="F177" s="3">
        <v>4.9000000000000004</v>
      </c>
      <c r="G177" s="3">
        <v>10</v>
      </c>
      <c r="H177" s="77">
        <f t="shared" si="11"/>
        <v>49</v>
      </c>
      <c r="I177" s="68">
        <f t="shared" si="12"/>
        <v>4.9000000000000004</v>
      </c>
      <c r="K177" s="54"/>
    </row>
    <row r="178" spans="1:11" x14ac:dyDescent="0.15">
      <c r="A178" s="65" t="s">
        <v>905</v>
      </c>
      <c r="B178" s="590"/>
      <c r="C178" s="598"/>
      <c r="D178" s="67" t="s">
        <v>660</v>
      </c>
      <c r="E178" s="67" t="s">
        <v>221</v>
      </c>
      <c r="F178" s="3">
        <v>20.83</v>
      </c>
      <c r="G178" s="3">
        <v>5</v>
      </c>
      <c r="H178" s="77">
        <f t="shared" si="11"/>
        <v>104.14999999999999</v>
      </c>
      <c r="I178" s="68">
        <f t="shared" si="12"/>
        <v>10.5</v>
      </c>
      <c r="K178" s="54"/>
    </row>
    <row r="179" spans="1:11" x14ac:dyDescent="0.15">
      <c r="A179" s="65" t="s">
        <v>906</v>
      </c>
      <c r="B179" s="590"/>
      <c r="C179" s="599"/>
      <c r="D179" s="67" t="s">
        <v>659</v>
      </c>
      <c r="E179" s="67" t="s">
        <v>180</v>
      </c>
      <c r="F179" s="3">
        <v>2.1</v>
      </c>
      <c r="G179" s="3">
        <v>10</v>
      </c>
      <c r="H179" s="77">
        <f t="shared" si="11"/>
        <v>21</v>
      </c>
      <c r="I179" s="68">
        <f t="shared" si="12"/>
        <v>2.1</v>
      </c>
      <c r="K179" s="54"/>
    </row>
    <row r="180" spans="1:11" x14ac:dyDescent="0.15">
      <c r="A180" s="65" t="s">
        <v>671</v>
      </c>
      <c r="B180" s="590"/>
      <c r="C180" s="597" t="s">
        <v>37</v>
      </c>
      <c r="D180" s="67" t="s">
        <v>669</v>
      </c>
      <c r="E180" s="67" t="s">
        <v>182</v>
      </c>
      <c r="F180" s="3">
        <v>1.1100000000000001</v>
      </c>
      <c r="G180" s="3">
        <v>6</v>
      </c>
      <c r="H180" s="77">
        <f t="shared" si="11"/>
        <v>6.66</v>
      </c>
      <c r="I180" s="68">
        <f t="shared" si="12"/>
        <v>0.7</v>
      </c>
      <c r="K180" s="54"/>
    </row>
    <row r="181" spans="1:11" x14ac:dyDescent="0.15">
      <c r="A181" s="65" t="s">
        <v>672</v>
      </c>
      <c r="B181" s="590"/>
      <c r="C181" s="598"/>
      <c r="D181" s="67" t="s">
        <v>668</v>
      </c>
      <c r="E181" s="67" t="s">
        <v>908</v>
      </c>
      <c r="F181" s="3">
        <v>3.7</v>
      </c>
      <c r="G181" s="3">
        <v>7.5</v>
      </c>
      <c r="H181" s="77">
        <f t="shared" si="11"/>
        <v>27.75</v>
      </c>
      <c r="I181" s="68">
        <f t="shared" si="12"/>
        <v>2.8000000000000003</v>
      </c>
      <c r="K181" s="54"/>
    </row>
    <row r="182" spans="1:11" x14ac:dyDescent="0.15">
      <c r="A182" s="65" t="s">
        <v>673</v>
      </c>
      <c r="B182" s="590"/>
      <c r="C182" s="598"/>
      <c r="D182" s="67" t="s">
        <v>668</v>
      </c>
      <c r="E182" s="67" t="s">
        <v>909</v>
      </c>
      <c r="F182" s="3">
        <v>2.94</v>
      </c>
      <c r="G182" s="3">
        <v>7.5</v>
      </c>
      <c r="H182" s="77">
        <f t="shared" si="11"/>
        <v>22.05</v>
      </c>
      <c r="I182" s="68">
        <f t="shared" si="12"/>
        <v>2.3000000000000003</v>
      </c>
      <c r="K182" s="54"/>
    </row>
    <row r="183" spans="1:11" x14ac:dyDescent="0.15">
      <c r="A183" s="65" t="s">
        <v>674</v>
      </c>
      <c r="B183" s="590"/>
      <c r="C183" s="598"/>
      <c r="D183" s="67" t="s">
        <v>668</v>
      </c>
      <c r="E183" s="67" t="s">
        <v>222</v>
      </c>
      <c r="F183" s="3">
        <v>2.65</v>
      </c>
      <c r="G183" s="3">
        <v>10</v>
      </c>
      <c r="H183" s="77">
        <f t="shared" si="11"/>
        <v>26.5</v>
      </c>
      <c r="I183" s="68">
        <f t="shared" si="12"/>
        <v>2.7</v>
      </c>
      <c r="K183" s="54"/>
    </row>
    <row r="184" spans="1:11" x14ac:dyDescent="0.15">
      <c r="A184" s="65" t="s">
        <v>675</v>
      </c>
      <c r="B184" s="590"/>
      <c r="C184" s="598"/>
      <c r="D184" s="67" t="s">
        <v>668</v>
      </c>
      <c r="E184" s="67" t="s">
        <v>223</v>
      </c>
      <c r="F184" s="3">
        <v>1.98</v>
      </c>
      <c r="G184" s="3">
        <v>13</v>
      </c>
      <c r="H184" s="77">
        <f t="shared" si="11"/>
        <v>25.74</v>
      </c>
      <c r="I184" s="68">
        <f t="shared" si="12"/>
        <v>2.6</v>
      </c>
      <c r="K184" s="54"/>
    </row>
    <row r="185" spans="1:11" x14ac:dyDescent="0.15">
      <c r="A185" s="65" t="s">
        <v>907</v>
      </c>
      <c r="B185" s="590"/>
      <c r="C185" s="599"/>
      <c r="D185" s="67" t="s">
        <v>668</v>
      </c>
      <c r="E185" s="67" t="s">
        <v>670</v>
      </c>
      <c r="F185" s="3">
        <v>1.19</v>
      </c>
      <c r="G185" s="3">
        <v>60</v>
      </c>
      <c r="H185" s="77">
        <f t="shared" si="11"/>
        <v>71.399999999999991</v>
      </c>
      <c r="I185" s="68">
        <f t="shared" si="12"/>
        <v>7.1999999999999993</v>
      </c>
      <c r="K185" s="54"/>
    </row>
    <row r="186" spans="1:11" x14ac:dyDescent="0.15">
      <c r="A186" s="65" t="s">
        <v>681</v>
      </c>
      <c r="B186" s="590"/>
      <c r="C186" s="597" t="s">
        <v>35</v>
      </c>
      <c r="D186" s="67" t="s">
        <v>676</v>
      </c>
      <c r="E186" s="67" t="s">
        <v>224</v>
      </c>
      <c r="F186" s="3">
        <v>26.67</v>
      </c>
      <c r="G186" s="3">
        <v>12.5</v>
      </c>
      <c r="H186" s="77">
        <f t="shared" si="11"/>
        <v>333.375</v>
      </c>
      <c r="I186" s="68">
        <f t="shared" si="12"/>
        <v>33.4</v>
      </c>
      <c r="K186" s="54"/>
    </row>
    <row r="187" spans="1:11" x14ac:dyDescent="0.15">
      <c r="A187" s="65" t="s">
        <v>682</v>
      </c>
      <c r="B187" s="590"/>
      <c r="C187" s="598"/>
      <c r="D187" s="67" t="s">
        <v>225</v>
      </c>
      <c r="E187" s="67" t="s">
        <v>678</v>
      </c>
      <c r="F187" s="3">
        <v>30.86</v>
      </c>
      <c r="G187" s="3">
        <v>10</v>
      </c>
      <c r="H187" s="77">
        <f t="shared" si="11"/>
        <v>308.60000000000002</v>
      </c>
      <c r="I187" s="68">
        <f t="shared" si="12"/>
        <v>30.900000000000002</v>
      </c>
      <c r="K187" s="54"/>
    </row>
    <row r="188" spans="1:11" x14ac:dyDescent="0.15">
      <c r="A188" s="65" t="s">
        <v>683</v>
      </c>
      <c r="B188" s="590"/>
      <c r="C188" s="598"/>
      <c r="D188" s="67" t="s">
        <v>225</v>
      </c>
      <c r="E188" s="67" t="s">
        <v>226</v>
      </c>
      <c r="F188" s="3">
        <v>46.3</v>
      </c>
      <c r="G188" s="3">
        <v>10</v>
      </c>
      <c r="H188" s="77">
        <f t="shared" si="11"/>
        <v>463</v>
      </c>
      <c r="I188" s="68">
        <f t="shared" si="12"/>
        <v>46.3</v>
      </c>
      <c r="K188" s="54"/>
    </row>
    <row r="189" spans="1:11" x14ac:dyDescent="0.15">
      <c r="A189" s="65" t="s">
        <v>684</v>
      </c>
      <c r="B189" s="590"/>
      <c r="C189" s="598"/>
      <c r="D189" s="67" t="s">
        <v>677</v>
      </c>
      <c r="E189" s="67" t="s">
        <v>679</v>
      </c>
      <c r="F189" s="3">
        <v>55.56</v>
      </c>
      <c r="G189" s="3">
        <v>12.5</v>
      </c>
      <c r="H189" s="77">
        <f t="shared" si="11"/>
        <v>694.5</v>
      </c>
      <c r="I189" s="68">
        <f t="shared" si="12"/>
        <v>69.5</v>
      </c>
      <c r="K189" s="54"/>
    </row>
    <row r="190" spans="1:11" ht="13.5" customHeight="1" x14ac:dyDescent="0.15">
      <c r="A190" s="65" t="s">
        <v>685</v>
      </c>
      <c r="B190" s="590"/>
      <c r="C190" s="599"/>
      <c r="D190" s="67" t="s">
        <v>343</v>
      </c>
      <c r="E190" s="67" t="s">
        <v>680</v>
      </c>
      <c r="F190" s="3">
        <v>55.56</v>
      </c>
      <c r="G190" s="3">
        <v>9</v>
      </c>
      <c r="H190" s="77">
        <f t="shared" si="11"/>
        <v>500.04</v>
      </c>
      <c r="I190" s="68">
        <f t="shared" si="12"/>
        <v>50.1</v>
      </c>
      <c r="K190" s="54"/>
    </row>
    <row r="191" spans="1:11" x14ac:dyDescent="0.15">
      <c r="A191" s="65" t="s">
        <v>692</v>
      </c>
      <c r="B191" s="590"/>
      <c r="C191" s="597" t="s">
        <v>686</v>
      </c>
      <c r="D191" s="67" t="s">
        <v>227</v>
      </c>
      <c r="E191" s="67" t="s">
        <v>182</v>
      </c>
      <c r="F191" s="3">
        <v>3.7</v>
      </c>
      <c r="G191" s="3">
        <v>3.5</v>
      </c>
      <c r="H191" s="77">
        <f t="shared" si="11"/>
        <v>12.950000000000001</v>
      </c>
      <c r="I191" s="68">
        <f t="shared" si="12"/>
        <v>1.3</v>
      </c>
      <c r="K191" s="54"/>
    </row>
    <row r="192" spans="1:11" x14ac:dyDescent="0.15">
      <c r="A192" s="65" t="s">
        <v>693</v>
      </c>
      <c r="B192" s="590"/>
      <c r="C192" s="598"/>
      <c r="D192" s="67" t="s">
        <v>687</v>
      </c>
      <c r="E192" s="67" t="s">
        <v>688</v>
      </c>
      <c r="F192" s="3">
        <v>6.41</v>
      </c>
      <c r="G192" s="3">
        <v>4</v>
      </c>
      <c r="H192" s="77">
        <f t="shared" si="11"/>
        <v>25.64</v>
      </c>
      <c r="I192" s="68">
        <f t="shared" si="12"/>
        <v>2.6</v>
      </c>
      <c r="K192" s="54"/>
    </row>
    <row r="193" spans="1:11" x14ac:dyDescent="0.15">
      <c r="A193" s="65" t="s">
        <v>694</v>
      </c>
      <c r="B193" s="590"/>
      <c r="C193" s="598"/>
      <c r="D193" s="67" t="s">
        <v>228</v>
      </c>
      <c r="E193" s="67" t="s">
        <v>229</v>
      </c>
      <c r="F193" s="3">
        <v>9.86</v>
      </c>
      <c r="G193" s="3">
        <v>3.6</v>
      </c>
      <c r="H193" s="77">
        <f t="shared" si="11"/>
        <v>35.496000000000002</v>
      </c>
      <c r="I193" s="68">
        <f t="shared" si="12"/>
        <v>3.6</v>
      </c>
      <c r="K193" s="54"/>
    </row>
    <row r="194" spans="1:11" x14ac:dyDescent="0.15">
      <c r="A194" s="65" t="s">
        <v>695</v>
      </c>
      <c r="B194" s="590"/>
      <c r="C194" s="598"/>
      <c r="D194" s="67" t="s">
        <v>689</v>
      </c>
      <c r="E194" s="67" t="s">
        <v>690</v>
      </c>
      <c r="F194" s="3">
        <v>6.99</v>
      </c>
      <c r="G194" s="3">
        <v>12</v>
      </c>
      <c r="H194" s="77">
        <f t="shared" si="11"/>
        <v>83.88</v>
      </c>
      <c r="I194" s="68">
        <f t="shared" si="12"/>
        <v>8.4</v>
      </c>
      <c r="K194" s="54"/>
    </row>
    <row r="195" spans="1:11" x14ac:dyDescent="0.15">
      <c r="A195" s="65" t="s">
        <v>696</v>
      </c>
      <c r="B195" s="590"/>
      <c r="C195" s="599"/>
      <c r="D195" s="67" t="s">
        <v>689</v>
      </c>
      <c r="E195" s="67" t="s">
        <v>691</v>
      </c>
      <c r="F195" s="3">
        <v>9.0500000000000007</v>
      </c>
      <c r="G195" s="3">
        <v>12</v>
      </c>
      <c r="H195" s="77">
        <f t="shared" si="11"/>
        <v>108.60000000000001</v>
      </c>
      <c r="I195" s="68">
        <f t="shared" si="12"/>
        <v>10.9</v>
      </c>
      <c r="K195" s="54"/>
    </row>
    <row r="196" spans="1:11" x14ac:dyDescent="0.15">
      <c r="A196" s="65" t="s">
        <v>704</v>
      </c>
      <c r="B196" s="590"/>
      <c r="C196" s="612" t="s">
        <v>306</v>
      </c>
      <c r="D196" s="67" t="s">
        <v>697</v>
      </c>
      <c r="E196" s="67" t="s">
        <v>701</v>
      </c>
      <c r="F196" s="3">
        <v>28.49</v>
      </c>
      <c r="G196" s="3">
        <v>11</v>
      </c>
      <c r="H196" s="77">
        <f t="shared" si="11"/>
        <v>313.39</v>
      </c>
      <c r="I196" s="68">
        <f t="shared" si="12"/>
        <v>31.400000000000002</v>
      </c>
      <c r="K196" s="54"/>
    </row>
    <row r="197" spans="1:11" x14ac:dyDescent="0.15">
      <c r="A197" s="65" t="s">
        <v>705</v>
      </c>
      <c r="B197" s="590"/>
      <c r="C197" s="598"/>
      <c r="D197" s="67" t="s">
        <v>698</v>
      </c>
      <c r="E197" s="67" t="s">
        <v>230</v>
      </c>
      <c r="F197" s="3">
        <v>7.66</v>
      </c>
      <c r="G197" s="3">
        <v>10</v>
      </c>
      <c r="H197" s="77">
        <f t="shared" si="11"/>
        <v>76.599999999999994</v>
      </c>
      <c r="I197" s="68">
        <f t="shared" si="12"/>
        <v>7.6999999999999993</v>
      </c>
      <c r="K197" s="54"/>
    </row>
    <row r="198" spans="1:11" x14ac:dyDescent="0.15">
      <c r="A198" s="65" t="s">
        <v>706</v>
      </c>
      <c r="B198" s="590"/>
      <c r="C198" s="598"/>
      <c r="D198" s="67" t="s">
        <v>699</v>
      </c>
      <c r="E198" s="67" t="s">
        <v>180</v>
      </c>
      <c r="F198" s="3">
        <v>3.25</v>
      </c>
      <c r="G198" s="3">
        <v>10</v>
      </c>
      <c r="H198" s="77">
        <f t="shared" si="11"/>
        <v>32.5</v>
      </c>
      <c r="I198" s="68">
        <f t="shared" si="12"/>
        <v>3.3000000000000003</v>
      </c>
      <c r="K198" s="54"/>
    </row>
    <row r="199" spans="1:11" x14ac:dyDescent="0.15">
      <c r="A199" s="65" t="s">
        <v>707</v>
      </c>
      <c r="B199" s="590"/>
      <c r="C199" s="598"/>
      <c r="D199" s="67" t="s">
        <v>700</v>
      </c>
      <c r="E199" s="67" t="s">
        <v>702</v>
      </c>
      <c r="F199" s="3">
        <v>6.67</v>
      </c>
      <c r="G199" s="3">
        <v>9</v>
      </c>
      <c r="H199" s="77">
        <f t="shared" si="11"/>
        <v>60.03</v>
      </c>
      <c r="I199" s="68">
        <f t="shared" si="12"/>
        <v>6.1</v>
      </c>
      <c r="K199" s="54"/>
    </row>
    <row r="200" spans="1:11" x14ac:dyDescent="0.15">
      <c r="A200" s="65" t="s">
        <v>708</v>
      </c>
      <c r="B200" s="590"/>
      <c r="C200" s="599"/>
      <c r="D200" s="67" t="s">
        <v>700</v>
      </c>
      <c r="E200" s="67" t="s">
        <v>703</v>
      </c>
      <c r="F200" s="3">
        <v>27.47</v>
      </c>
      <c r="G200" s="3">
        <v>9</v>
      </c>
      <c r="H200" s="77">
        <f t="shared" si="11"/>
        <v>247.23</v>
      </c>
      <c r="I200" s="68">
        <f t="shared" si="12"/>
        <v>24.8</v>
      </c>
      <c r="K200" s="54"/>
    </row>
    <row r="201" spans="1:11" x14ac:dyDescent="0.15">
      <c r="A201" s="65" t="s">
        <v>716</v>
      </c>
      <c r="B201" s="590"/>
      <c r="C201" s="597" t="s">
        <v>709</v>
      </c>
      <c r="D201" s="67" t="s">
        <v>710</v>
      </c>
      <c r="E201" s="67" t="s">
        <v>180</v>
      </c>
      <c r="F201" s="3">
        <v>3.46</v>
      </c>
      <c r="G201" s="3">
        <v>6</v>
      </c>
      <c r="H201" s="77">
        <f t="shared" si="11"/>
        <v>20.759999999999998</v>
      </c>
      <c r="I201" s="68">
        <f t="shared" si="12"/>
        <v>2.1</v>
      </c>
      <c r="K201" s="54"/>
    </row>
    <row r="202" spans="1:11" x14ac:dyDescent="0.15">
      <c r="A202" s="65" t="s">
        <v>717</v>
      </c>
      <c r="B202" s="590"/>
      <c r="C202" s="598"/>
      <c r="D202" s="67" t="s">
        <v>711</v>
      </c>
      <c r="E202" s="67" t="s">
        <v>712</v>
      </c>
      <c r="F202" s="3">
        <v>44.59</v>
      </c>
      <c r="G202" s="3">
        <v>2</v>
      </c>
      <c r="H202" s="77">
        <f t="shared" si="11"/>
        <v>89.18</v>
      </c>
      <c r="I202" s="68">
        <f t="shared" si="12"/>
        <v>9</v>
      </c>
      <c r="K202" s="54"/>
    </row>
    <row r="203" spans="1:11" x14ac:dyDescent="0.15">
      <c r="A203" s="65" t="s">
        <v>910</v>
      </c>
      <c r="B203" s="590"/>
      <c r="C203" s="598"/>
      <c r="D203" s="67" t="s">
        <v>711</v>
      </c>
      <c r="E203" s="67" t="s">
        <v>713</v>
      </c>
      <c r="F203" s="3">
        <v>25.64</v>
      </c>
      <c r="G203" s="3">
        <v>5</v>
      </c>
      <c r="H203" s="77">
        <f t="shared" si="11"/>
        <v>128.19999999999999</v>
      </c>
      <c r="I203" s="68">
        <f t="shared" si="12"/>
        <v>12.9</v>
      </c>
      <c r="K203" s="54"/>
    </row>
    <row r="204" spans="1:11" x14ac:dyDescent="0.15">
      <c r="A204" s="65" t="s">
        <v>911</v>
      </c>
      <c r="B204" s="590"/>
      <c r="C204" s="598"/>
      <c r="D204" s="67" t="s">
        <v>711</v>
      </c>
      <c r="E204" s="67" t="s">
        <v>714</v>
      </c>
      <c r="F204" s="3">
        <v>25.9</v>
      </c>
      <c r="G204" s="3">
        <v>4.5</v>
      </c>
      <c r="H204" s="77">
        <f t="shared" si="11"/>
        <v>116.55</v>
      </c>
      <c r="I204" s="68">
        <f t="shared" si="12"/>
        <v>11.7</v>
      </c>
      <c r="K204" s="54"/>
    </row>
    <row r="205" spans="1:11" x14ac:dyDescent="0.15">
      <c r="A205" s="65" t="s">
        <v>912</v>
      </c>
      <c r="B205" s="590"/>
      <c r="C205" s="599"/>
      <c r="D205" s="67" t="s">
        <v>711</v>
      </c>
      <c r="E205" s="67" t="s">
        <v>715</v>
      </c>
      <c r="F205" s="3">
        <v>12.82</v>
      </c>
      <c r="G205" s="3">
        <v>6</v>
      </c>
      <c r="H205" s="77">
        <f t="shared" si="11"/>
        <v>76.92</v>
      </c>
      <c r="I205" s="68">
        <f t="shared" si="12"/>
        <v>7.6999999999999993</v>
      </c>
      <c r="K205" s="54"/>
    </row>
    <row r="206" spans="1:11" x14ac:dyDescent="0.15">
      <c r="A206" s="65" t="s">
        <v>722</v>
      </c>
      <c r="B206" s="590"/>
      <c r="C206" s="597" t="s">
        <v>594</v>
      </c>
      <c r="D206" s="67" t="s">
        <v>718</v>
      </c>
      <c r="E206" s="67" t="s">
        <v>719</v>
      </c>
      <c r="F206" s="3">
        <v>30.77</v>
      </c>
      <c r="G206" s="3">
        <v>5</v>
      </c>
      <c r="H206" s="77">
        <f t="shared" si="11"/>
        <v>153.85</v>
      </c>
      <c r="I206" s="68">
        <f t="shared" si="12"/>
        <v>15.4</v>
      </c>
      <c r="K206" s="54"/>
    </row>
    <row r="207" spans="1:11" x14ac:dyDescent="0.15">
      <c r="A207" s="65" t="s">
        <v>913</v>
      </c>
      <c r="B207" s="590"/>
      <c r="C207" s="599"/>
      <c r="D207" s="67" t="s">
        <v>718</v>
      </c>
      <c r="E207" s="67" t="s">
        <v>720</v>
      </c>
      <c r="F207" s="3">
        <v>61.54</v>
      </c>
      <c r="G207" s="3">
        <v>9</v>
      </c>
      <c r="H207" s="77">
        <f t="shared" si="11"/>
        <v>553.86</v>
      </c>
      <c r="I207" s="68">
        <f t="shared" si="12"/>
        <v>55.4</v>
      </c>
      <c r="K207" s="54"/>
    </row>
    <row r="208" spans="1:11" x14ac:dyDescent="0.15">
      <c r="A208" s="65" t="s">
        <v>725</v>
      </c>
      <c r="B208" s="590"/>
      <c r="C208" s="74" t="s">
        <v>721</v>
      </c>
      <c r="D208" s="67" t="s">
        <v>723</v>
      </c>
      <c r="E208" s="67" t="s">
        <v>724</v>
      </c>
      <c r="F208" s="3">
        <v>16.670000000000002</v>
      </c>
      <c r="G208" s="3">
        <v>4.5</v>
      </c>
      <c r="H208" s="77">
        <f t="shared" si="11"/>
        <v>75.015000000000015</v>
      </c>
      <c r="I208" s="68">
        <f t="shared" si="12"/>
        <v>7.6</v>
      </c>
      <c r="K208" s="54"/>
    </row>
    <row r="209" spans="1:11" x14ac:dyDescent="0.15">
      <c r="A209" s="65" t="s">
        <v>729</v>
      </c>
      <c r="B209" s="590"/>
      <c r="C209" s="74" t="s">
        <v>726</v>
      </c>
      <c r="D209" s="67" t="s">
        <v>727</v>
      </c>
      <c r="E209" s="67" t="s">
        <v>728</v>
      </c>
      <c r="F209" s="3">
        <v>38.46</v>
      </c>
      <c r="G209" s="3">
        <v>6</v>
      </c>
      <c r="H209" s="77">
        <f t="shared" si="11"/>
        <v>230.76</v>
      </c>
      <c r="I209" s="68">
        <f t="shared" si="12"/>
        <v>23.1</v>
      </c>
      <c r="K209" s="54"/>
    </row>
    <row r="210" spans="1:11" x14ac:dyDescent="0.15">
      <c r="A210" s="65" t="s">
        <v>734</v>
      </c>
      <c r="B210" s="590"/>
      <c r="C210" s="603" t="s">
        <v>730</v>
      </c>
      <c r="D210" s="67" t="s">
        <v>731</v>
      </c>
      <c r="E210" s="67" t="s">
        <v>732</v>
      </c>
      <c r="F210" s="3">
        <v>19.23</v>
      </c>
      <c r="G210" s="3">
        <v>10</v>
      </c>
      <c r="H210" s="77">
        <f t="shared" si="11"/>
        <v>192.3</v>
      </c>
      <c r="I210" s="68">
        <f t="shared" si="12"/>
        <v>19.3</v>
      </c>
      <c r="K210" s="54"/>
    </row>
    <row r="211" spans="1:11" x14ac:dyDescent="0.15">
      <c r="A211" s="65" t="s">
        <v>735</v>
      </c>
      <c r="B211" s="590"/>
      <c r="C211" s="604"/>
      <c r="D211" s="67" t="s">
        <v>731</v>
      </c>
      <c r="E211" s="67" t="s">
        <v>733</v>
      </c>
      <c r="F211" s="3">
        <v>0.74</v>
      </c>
      <c r="G211" s="3">
        <v>24</v>
      </c>
      <c r="H211" s="77">
        <f t="shared" si="11"/>
        <v>17.759999999999998</v>
      </c>
      <c r="I211" s="68">
        <f t="shared" si="12"/>
        <v>1.8</v>
      </c>
      <c r="K211" s="54"/>
    </row>
    <row r="212" spans="1:11" x14ac:dyDescent="0.15">
      <c r="A212" s="65" t="s">
        <v>742</v>
      </c>
      <c r="B212" s="590"/>
      <c r="C212" s="597" t="s">
        <v>736</v>
      </c>
      <c r="D212" s="67" t="s">
        <v>740</v>
      </c>
      <c r="E212" s="67" t="s">
        <v>737</v>
      </c>
      <c r="F212" s="3">
        <v>5.73</v>
      </c>
      <c r="G212" s="3">
        <v>19.3</v>
      </c>
      <c r="H212" s="77">
        <f t="shared" si="11"/>
        <v>110.58900000000001</v>
      </c>
      <c r="I212" s="68">
        <f t="shared" si="12"/>
        <v>11.1</v>
      </c>
      <c r="K212" s="54"/>
    </row>
    <row r="213" spans="1:11" x14ac:dyDescent="0.15">
      <c r="A213" s="65" t="s">
        <v>914</v>
      </c>
      <c r="B213" s="590"/>
      <c r="C213" s="598"/>
      <c r="D213" s="67" t="s">
        <v>740</v>
      </c>
      <c r="E213" s="67" t="s">
        <v>738</v>
      </c>
      <c r="F213" s="3">
        <v>5.8</v>
      </c>
      <c r="G213" s="3">
        <v>5</v>
      </c>
      <c r="H213" s="77">
        <f t="shared" si="11"/>
        <v>29</v>
      </c>
      <c r="I213" s="68">
        <f t="shared" si="12"/>
        <v>2.9</v>
      </c>
      <c r="K213" s="54"/>
    </row>
    <row r="214" spans="1:11" x14ac:dyDescent="0.15">
      <c r="A214" s="65" t="s">
        <v>915</v>
      </c>
      <c r="B214" s="590"/>
      <c r="C214" s="599"/>
      <c r="D214" s="67" t="s">
        <v>740</v>
      </c>
      <c r="E214" s="67" t="s">
        <v>739</v>
      </c>
      <c r="F214" s="3">
        <v>1.33</v>
      </c>
      <c r="G214" s="3">
        <v>25</v>
      </c>
      <c r="H214" s="77">
        <f t="shared" si="11"/>
        <v>33.25</v>
      </c>
      <c r="I214" s="68">
        <f t="shared" si="12"/>
        <v>3.4</v>
      </c>
      <c r="K214" s="54"/>
    </row>
    <row r="215" spans="1:11" x14ac:dyDescent="0.15">
      <c r="A215" s="65" t="s">
        <v>748</v>
      </c>
      <c r="B215" s="590"/>
      <c r="C215" s="74" t="s">
        <v>741</v>
      </c>
      <c r="D215" s="67" t="s">
        <v>743</v>
      </c>
      <c r="E215" s="67" t="s">
        <v>744</v>
      </c>
      <c r="F215" s="3">
        <v>7.62</v>
      </c>
      <c r="G215" s="3">
        <v>10</v>
      </c>
      <c r="H215" s="77">
        <f t="shared" si="11"/>
        <v>76.2</v>
      </c>
      <c r="I215" s="68">
        <f t="shared" si="12"/>
        <v>7.6999999999999993</v>
      </c>
      <c r="K215" s="54"/>
    </row>
    <row r="216" spans="1:11" x14ac:dyDescent="0.15">
      <c r="A216" s="65" t="s">
        <v>749</v>
      </c>
      <c r="B216" s="590"/>
      <c r="C216" s="74" t="s">
        <v>745</v>
      </c>
      <c r="D216" s="67" t="s">
        <v>746</v>
      </c>
      <c r="E216" s="67" t="s">
        <v>747</v>
      </c>
      <c r="F216" s="3">
        <v>7.69</v>
      </c>
      <c r="G216" s="3">
        <v>6.5</v>
      </c>
      <c r="H216" s="77">
        <f t="shared" si="11"/>
        <v>49.984999999999999</v>
      </c>
      <c r="I216" s="68">
        <f t="shared" si="12"/>
        <v>5</v>
      </c>
      <c r="K216" s="54"/>
    </row>
    <row r="217" spans="1:11" x14ac:dyDescent="0.15">
      <c r="A217" s="65" t="s">
        <v>760</v>
      </c>
      <c r="B217" s="590"/>
      <c r="C217" s="237" t="s">
        <v>916</v>
      </c>
      <c r="D217" s="67" t="s">
        <v>939</v>
      </c>
      <c r="E217" s="67" t="s">
        <v>747</v>
      </c>
      <c r="F217" s="3">
        <v>11.11</v>
      </c>
      <c r="G217" s="3">
        <v>6</v>
      </c>
      <c r="H217" s="77">
        <f t="shared" si="11"/>
        <v>66.66</v>
      </c>
      <c r="I217" s="68">
        <f t="shared" si="12"/>
        <v>6.6999999999999993</v>
      </c>
      <c r="K217" s="54"/>
    </row>
    <row r="218" spans="1:11" x14ac:dyDescent="0.15">
      <c r="A218" s="65" t="s">
        <v>917</v>
      </c>
      <c r="B218" s="590"/>
      <c r="C218" s="597" t="s">
        <v>576</v>
      </c>
      <c r="D218" s="67" t="s">
        <v>750</v>
      </c>
      <c r="E218" s="67" t="s">
        <v>752</v>
      </c>
      <c r="F218" s="3">
        <v>1.47</v>
      </c>
      <c r="G218" s="3">
        <v>10</v>
      </c>
      <c r="H218" s="77">
        <f t="shared" si="11"/>
        <v>14.7</v>
      </c>
      <c r="I218" s="68">
        <f t="shared" si="12"/>
        <v>1.5</v>
      </c>
      <c r="K218" s="54"/>
    </row>
    <row r="219" spans="1:11" x14ac:dyDescent="0.15">
      <c r="A219" s="65" t="s">
        <v>918</v>
      </c>
      <c r="B219" s="590"/>
      <c r="C219" s="598"/>
      <c r="D219" s="67" t="s">
        <v>750</v>
      </c>
      <c r="E219" s="67" t="s">
        <v>754</v>
      </c>
      <c r="F219" s="3">
        <v>0.95</v>
      </c>
      <c r="G219" s="3">
        <v>12.5</v>
      </c>
      <c r="H219" s="77">
        <f t="shared" si="11"/>
        <v>11.875</v>
      </c>
      <c r="I219" s="68">
        <f t="shared" si="12"/>
        <v>1.2000000000000002</v>
      </c>
      <c r="K219" s="54"/>
    </row>
    <row r="220" spans="1:11" x14ac:dyDescent="0.15">
      <c r="A220" s="65" t="s">
        <v>919</v>
      </c>
      <c r="B220" s="590"/>
      <c r="C220" s="598"/>
      <c r="D220" s="67" t="s">
        <v>750</v>
      </c>
      <c r="E220" s="67" t="s">
        <v>755</v>
      </c>
      <c r="F220" s="3">
        <v>0.81</v>
      </c>
      <c r="G220" s="3">
        <v>22</v>
      </c>
      <c r="H220" s="77">
        <f t="shared" si="11"/>
        <v>17.82</v>
      </c>
      <c r="I220" s="68">
        <f t="shared" si="12"/>
        <v>1.8</v>
      </c>
    </row>
    <row r="221" spans="1:11" x14ac:dyDescent="0.15">
      <c r="A221" s="65" t="s">
        <v>920</v>
      </c>
      <c r="B221" s="590"/>
      <c r="C221" s="598"/>
      <c r="D221" s="67" t="s">
        <v>751</v>
      </c>
      <c r="E221" s="67" t="s">
        <v>753</v>
      </c>
      <c r="F221" s="3">
        <v>0.69</v>
      </c>
      <c r="G221" s="3">
        <v>30</v>
      </c>
      <c r="H221" s="77">
        <f t="shared" si="11"/>
        <v>20.7</v>
      </c>
      <c r="I221" s="68">
        <f t="shared" si="12"/>
        <v>2.1</v>
      </c>
    </row>
    <row r="222" spans="1:11" x14ac:dyDescent="0.15">
      <c r="A222" s="65" t="s">
        <v>921</v>
      </c>
      <c r="B222" s="590"/>
      <c r="C222" s="598"/>
      <c r="D222" s="67" t="s">
        <v>751</v>
      </c>
      <c r="E222" s="67" t="s">
        <v>756</v>
      </c>
      <c r="F222" s="3">
        <v>0.41</v>
      </c>
      <c r="G222" s="3">
        <v>30</v>
      </c>
      <c r="H222" s="77">
        <f t="shared" si="11"/>
        <v>12.299999999999999</v>
      </c>
      <c r="I222" s="68">
        <f t="shared" si="12"/>
        <v>1.3</v>
      </c>
    </row>
    <row r="223" spans="1:11" x14ac:dyDescent="0.15">
      <c r="A223" s="65" t="s">
        <v>922</v>
      </c>
      <c r="B223" s="590"/>
      <c r="C223" s="598"/>
      <c r="D223" s="67" t="s">
        <v>751</v>
      </c>
      <c r="E223" s="67" t="s">
        <v>757</v>
      </c>
      <c r="F223" s="3">
        <v>0.31</v>
      </c>
      <c r="G223" s="3">
        <v>40</v>
      </c>
      <c r="H223" s="77">
        <f t="shared" si="11"/>
        <v>12.4</v>
      </c>
      <c r="I223" s="68">
        <f t="shared" si="12"/>
        <v>1.3</v>
      </c>
    </row>
    <row r="224" spans="1:11" x14ac:dyDescent="0.15">
      <c r="A224" s="65" t="s">
        <v>923</v>
      </c>
      <c r="B224" s="590"/>
      <c r="C224" s="598"/>
      <c r="D224" s="67" t="s">
        <v>751</v>
      </c>
      <c r="E224" s="67" t="s">
        <v>758</v>
      </c>
      <c r="F224" s="3">
        <v>0.24</v>
      </c>
      <c r="G224" s="3">
        <v>48</v>
      </c>
      <c r="H224" s="77">
        <f t="shared" si="11"/>
        <v>11.52</v>
      </c>
      <c r="I224" s="68">
        <f t="shared" si="12"/>
        <v>1.2000000000000002</v>
      </c>
    </row>
    <row r="225" spans="1:9" x14ac:dyDescent="0.15">
      <c r="A225" s="65" t="s">
        <v>924</v>
      </c>
      <c r="B225" s="590"/>
      <c r="C225" s="599"/>
      <c r="D225" s="67" t="s">
        <v>751</v>
      </c>
      <c r="E225" s="67" t="s">
        <v>759</v>
      </c>
      <c r="F225" s="3">
        <v>0.23</v>
      </c>
      <c r="G225" s="3">
        <v>74</v>
      </c>
      <c r="H225" s="77">
        <f t="shared" si="11"/>
        <v>17.02</v>
      </c>
      <c r="I225" s="68">
        <f t="shared" si="12"/>
        <v>1.8</v>
      </c>
    </row>
    <row r="226" spans="1:9" x14ac:dyDescent="0.15">
      <c r="A226" s="65" t="s">
        <v>925</v>
      </c>
      <c r="B226" s="590"/>
      <c r="C226" s="600" t="s">
        <v>572</v>
      </c>
      <c r="D226" s="67" t="s">
        <v>750</v>
      </c>
      <c r="E226" s="67" t="s">
        <v>231</v>
      </c>
      <c r="F226" s="3">
        <v>5.18</v>
      </c>
      <c r="G226" s="3">
        <v>5.5</v>
      </c>
      <c r="H226" s="77">
        <f t="shared" si="11"/>
        <v>28.49</v>
      </c>
      <c r="I226" s="68">
        <f t="shared" si="12"/>
        <v>2.9</v>
      </c>
    </row>
    <row r="227" spans="1:9" x14ac:dyDescent="0.15">
      <c r="A227" s="65" t="s">
        <v>926</v>
      </c>
      <c r="B227" s="590"/>
      <c r="C227" s="601"/>
      <c r="D227" s="67" t="s">
        <v>750</v>
      </c>
      <c r="E227" s="67" t="s">
        <v>232</v>
      </c>
      <c r="F227" s="3">
        <v>3.89</v>
      </c>
      <c r="G227" s="3">
        <v>9</v>
      </c>
      <c r="H227" s="77">
        <f t="shared" si="11"/>
        <v>35.01</v>
      </c>
      <c r="I227" s="68">
        <f t="shared" si="12"/>
        <v>3.6</v>
      </c>
    </row>
    <row r="228" spans="1:9" x14ac:dyDescent="0.15">
      <c r="A228" s="65" t="s">
        <v>927</v>
      </c>
      <c r="B228" s="590"/>
      <c r="C228" s="601"/>
      <c r="D228" s="67" t="s">
        <v>750</v>
      </c>
      <c r="E228" s="67" t="s">
        <v>233</v>
      </c>
      <c r="F228" s="3">
        <v>2.61</v>
      </c>
      <c r="G228" s="3">
        <v>12.5</v>
      </c>
      <c r="H228" s="77">
        <f t="shared" si="11"/>
        <v>32.625</v>
      </c>
      <c r="I228" s="68">
        <f t="shared" si="12"/>
        <v>3.3000000000000003</v>
      </c>
    </row>
    <row r="229" spans="1:9" x14ac:dyDescent="0.15">
      <c r="A229" s="65" t="s">
        <v>928</v>
      </c>
      <c r="B229" s="590"/>
      <c r="C229" s="601"/>
      <c r="D229" s="67" t="s">
        <v>750</v>
      </c>
      <c r="E229" s="67" t="s">
        <v>234</v>
      </c>
      <c r="F229" s="3">
        <v>1.73</v>
      </c>
      <c r="G229" s="3">
        <v>22</v>
      </c>
      <c r="H229" s="77">
        <f t="shared" si="11"/>
        <v>38.06</v>
      </c>
      <c r="I229" s="68">
        <f t="shared" si="12"/>
        <v>3.9</v>
      </c>
    </row>
    <row r="230" spans="1:9" x14ac:dyDescent="0.15">
      <c r="A230" s="65" t="s">
        <v>929</v>
      </c>
      <c r="B230" s="590"/>
      <c r="C230" s="601"/>
      <c r="D230" s="67" t="s">
        <v>751</v>
      </c>
      <c r="E230" s="67" t="s">
        <v>235</v>
      </c>
      <c r="F230" s="3">
        <v>0.73</v>
      </c>
      <c r="G230" s="3">
        <v>55</v>
      </c>
      <c r="H230" s="77">
        <f t="shared" si="11"/>
        <v>40.15</v>
      </c>
      <c r="I230" s="68">
        <f t="shared" si="12"/>
        <v>4.0999999999999996</v>
      </c>
    </row>
    <row r="231" spans="1:9" x14ac:dyDescent="0.15">
      <c r="A231" s="65" t="s">
        <v>930</v>
      </c>
      <c r="B231" s="590"/>
      <c r="C231" s="601"/>
      <c r="D231" s="67" t="s">
        <v>751</v>
      </c>
      <c r="E231" s="67" t="s">
        <v>761</v>
      </c>
      <c r="F231" s="3">
        <v>0.43</v>
      </c>
      <c r="G231" s="3">
        <v>63</v>
      </c>
      <c r="H231" s="77">
        <f t="shared" si="11"/>
        <v>27.09</v>
      </c>
      <c r="I231" s="68">
        <f t="shared" si="12"/>
        <v>2.8000000000000003</v>
      </c>
    </row>
    <row r="232" spans="1:9" x14ac:dyDescent="0.15">
      <c r="A232" s="65" t="s">
        <v>931</v>
      </c>
      <c r="B232" s="590"/>
      <c r="C232" s="601"/>
      <c r="D232" s="67" t="s">
        <v>751</v>
      </c>
      <c r="E232" s="67" t="s">
        <v>762</v>
      </c>
      <c r="F232" s="3">
        <v>0.32</v>
      </c>
      <c r="G232" s="3">
        <v>94.5</v>
      </c>
      <c r="H232" s="77">
        <f t="shared" si="11"/>
        <v>30.240000000000002</v>
      </c>
      <c r="I232" s="68">
        <f t="shared" si="12"/>
        <v>3.1</v>
      </c>
    </row>
    <row r="233" spans="1:9" x14ac:dyDescent="0.15">
      <c r="A233" s="65" t="s">
        <v>932</v>
      </c>
      <c r="B233" s="591"/>
      <c r="C233" s="602"/>
      <c r="D233" s="67" t="s">
        <v>751</v>
      </c>
      <c r="E233" s="67" t="s">
        <v>763</v>
      </c>
      <c r="F233" s="3">
        <v>0.43</v>
      </c>
      <c r="G233" s="3">
        <v>63</v>
      </c>
      <c r="H233" s="77">
        <f t="shared" si="11"/>
        <v>27.09</v>
      </c>
      <c r="I233" s="68">
        <f t="shared" si="12"/>
        <v>2.8000000000000003</v>
      </c>
    </row>
    <row r="234" spans="1:9" x14ac:dyDescent="0.15">
      <c r="A234" s="65" t="s">
        <v>764</v>
      </c>
      <c r="B234" s="589" t="s">
        <v>770</v>
      </c>
      <c r="C234" s="592"/>
      <c r="D234" s="67" t="s">
        <v>772</v>
      </c>
      <c r="E234" s="67" t="s">
        <v>774</v>
      </c>
      <c r="F234" s="3">
        <v>1.21</v>
      </c>
      <c r="G234" s="3">
        <v>9</v>
      </c>
      <c r="H234" s="4">
        <f t="shared" ref="H234:H267" si="13">F234*G234</f>
        <v>10.89</v>
      </c>
      <c r="I234" s="68">
        <f t="shared" ref="I234:I267" si="14">ROUNDUP(H234/10,1)</f>
        <v>1.1000000000000001</v>
      </c>
    </row>
    <row r="235" spans="1:9" x14ac:dyDescent="0.15">
      <c r="A235" s="65" t="s">
        <v>765</v>
      </c>
      <c r="B235" s="590"/>
      <c r="C235" s="594"/>
      <c r="D235" s="67" t="s">
        <v>772</v>
      </c>
      <c r="E235" s="67" t="s">
        <v>775</v>
      </c>
      <c r="F235" s="3">
        <v>0.91</v>
      </c>
      <c r="G235" s="3">
        <v>10</v>
      </c>
      <c r="H235" s="4">
        <f t="shared" si="13"/>
        <v>9.1</v>
      </c>
      <c r="I235" s="68">
        <f t="shared" si="14"/>
        <v>1</v>
      </c>
    </row>
    <row r="236" spans="1:9" x14ac:dyDescent="0.15">
      <c r="A236" s="65" t="s">
        <v>766</v>
      </c>
      <c r="B236" s="590"/>
      <c r="C236" s="592" t="s">
        <v>933</v>
      </c>
      <c r="D236" s="67" t="s">
        <v>771</v>
      </c>
      <c r="E236" s="67" t="s">
        <v>776</v>
      </c>
      <c r="F236" s="3">
        <v>1.73</v>
      </c>
      <c r="G236" s="3">
        <v>3.5</v>
      </c>
      <c r="H236" s="4">
        <f t="shared" si="13"/>
        <v>6.0549999999999997</v>
      </c>
      <c r="I236" s="68">
        <f t="shared" si="14"/>
        <v>0.7</v>
      </c>
    </row>
    <row r="237" spans="1:9" x14ac:dyDescent="0.15">
      <c r="A237" s="65" t="s">
        <v>767</v>
      </c>
      <c r="B237" s="590"/>
      <c r="C237" s="593"/>
      <c r="D237" s="67" t="s">
        <v>771</v>
      </c>
      <c r="E237" s="67" t="s">
        <v>777</v>
      </c>
      <c r="F237" s="3">
        <v>0.98</v>
      </c>
      <c r="G237" s="3">
        <v>11</v>
      </c>
      <c r="H237" s="4">
        <f t="shared" si="13"/>
        <v>10.78</v>
      </c>
      <c r="I237" s="68">
        <f t="shared" si="14"/>
        <v>1.1000000000000001</v>
      </c>
    </row>
    <row r="238" spans="1:9" x14ac:dyDescent="0.15">
      <c r="A238" s="65" t="s">
        <v>768</v>
      </c>
      <c r="B238" s="590"/>
      <c r="C238" s="593"/>
      <c r="D238" s="67" t="s">
        <v>345</v>
      </c>
      <c r="E238" s="67" t="s">
        <v>776</v>
      </c>
      <c r="F238" s="3">
        <v>1.96</v>
      </c>
      <c r="G238" s="3">
        <v>3</v>
      </c>
      <c r="H238" s="4">
        <f t="shared" si="13"/>
        <v>5.88</v>
      </c>
      <c r="I238" s="68">
        <f t="shared" si="14"/>
        <v>0.6</v>
      </c>
    </row>
    <row r="239" spans="1:9" x14ac:dyDescent="0.15">
      <c r="A239" s="65" t="s">
        <v>769</v>
      </c>
      <c r="B239" s="591"/>
      <c r="C239" s="239" t="s">
        <v>736</v>
      </c>
      <c r="D239" s="67" t="s">
        <v>773</v>
      </c>
      <c r="E239" s="67" t="s">
        <v>778</v>
      </c>
      <c r="F239" s="3">
        <v>0.44</v>
      </c>
      <c r="G239" s="3">
        <v>6</v>
      </c>
      <c r="H239" s="4">
        <f t="shared" si="13"/>
        <v>2.64</v>
      </c>
      <c r="I239" s="68">
        <f t="shared" si="14"/>
        <v>0.30000000000000004</v>
      </c>
    </row>
    <row r="240" spans="1:9" x14ac:dyDescent="0.15">
      <c r="A240" s="65" t="s">
        <v>344</v>
      </c>
      <c r="B240" s="589" t="s">
        <v>236</v>
      </c>
      <c r="C240" s="592"/>
      <c r="D240" s="67" t="s">
        <v>786</v>
      </c>
      <c r="E240" s="67" t="s">
        <v>334</v>
      </c>
      <c r="F240" s="3">
        <v>1.1200000000000001</v>
      </c>
      <c r="G240" s="3">
        <v>7.4</v>
      </c>
      <c r="H240" s="4">
        <f t="shared" si="13"/>
        <v>8.288000000000002</v>
      </c>
      <c r="I240" s="68">
        <f t="shared" si="14"/>
        <v>0.9</v>
      </c>
    </row>
    <row r="241" spans="1:9" x14ac:dyDescent="0.15">
      <c r="A241" s="65" t="s">
        <v>237</v>
      </c>
      <c r="B241" s="590"/>
      <c r="C241" s="593"/>
      <c r="D241" s="67" t="s">
        <v>786</v>
      </c>
      <c r="E241" s="67" t="s">
        <v>328</v>
      </c>
      <c r="F241" s="3">
        <v>0.75</v>
      </c>
      <c r="G241" s="3">
        <v>10</v>
      </c>
      <c r="H241" s="4">
        <f t="shared" si="13"/>
        <v>7.5</v>
      </c>
      <c r="I241" s="68">
        <f t="shared" si="14"/>
        <v>0.79999999999999993</v>
      </c>
    </row>
    <row r="242" spans="1:9" x14ac:dyDescent="0.15">
      <c r="A242" s="65" t="s">
        <v>238</v>
      </c>
      <c r="B242" s="590"/>
      <c r="C242" s="593"/>
      <c r="D242" s="67" t="s">
        <v>786</v>
      </c>
      <c r="E242" s="67" t="s">
        <v>504</v>
      </c>
      <c r="F242" s="3">
        <v>0.6</v>
      </c>
      <c r="G242" s="3">
        <v>17.5</v>
      </c>
      <c r="H242" s="4">
        <f t="shared" si="13"/>
        <v>10.5</v>
      </c>
      <c r="I242" s="68">
        <f t="shared" si="14"/>
        <v>1.1000000000000001</v>
      </c>
    </row>
    <row r="243" spans="1:9" x14ac:dyDescent="0.15">
      <c r="A243" s="65" t="s">
        <v>240</v>
      </c>
      <c r="B243" s="590"/>
      <c r="C243" s="593"/>
      <c r="D243" s="67" t="s">
        <v>787</v>
      </c>
      <c r="E243" s="67" t="s">
        <v>239</v>
      </c>
      <c r="F243" s="3">
        <v>0.94</v>
      </c>
      <c r="G243" s="3">
        <v>8.6</v>
      </c>
      <c r="H243" s="4">
        <f t="shared" si="13"/>
        <v>8.0839999999999996</v>
      </c>
      <c r="I243" s="68">
        <f t="shared" si="14"/>
        <v>0.9</v>
      </c>
    </row>
    <row r="244" spans="1:9" x14ac:dyDescent="0.15">
      <c r="A244" s="65" t="s">
        <v>779</v>
      </c>
      <c r="B244" s="590"/>
      <c r="C244" s="593"/>
      <c r="D244" s="67" t="s">
        <v>787</v>
      </c>
      <c r="E244" s="67" t="s">
        <v>241</v>
      </c>
      <c r="F244" s="3">
        <v>0.74</v>
      </c>
      <c r="G244" s="3">
        <v>12</v>
      </c>
      <c r="H244" s="4">
        <f t="shared" si="13"/>
        <v>8.879999999999999</v>
      </c>
      <c r="I244" s="68">
        <f t="shared" si="14"/>
        <v>0.9</v>
      </c>
    </row>
    <row r="245" spans="1:9" x14ac:dyDescent="0.15">
      <c r="A245" s="65" t="s">
        <v>780</v>
      </c>
      <c r="B245" s="590"/>
      <c r="C245" s="593"/>
      <c r="D245" s="67" t="s">
        <v>787</v>
      </c>
      <c r="E245" s="67" t="s">
        <v>783</v>
      </c>
      <c r="F245" s="3">
        <v>0.64</v>
      </c>
      <c r="G245" s="3">
        <v>20</v>
      </c>
      <c r="H245" s="4">
        <f t="shared" si="13"/>
        <v>12.8</v>
      </c>
      <c r="I245" s="68">
        <f t="shared" si="14"/>
        <v>1.3</v>
      </c>
    </row>
    <row r="246" spans="1:9" x14ac:dyDescent="0.15">
      <c r="A246" s="65" t="s">
        <v>781</v>
      </c>
      <c r="B246" s="590"/>
      <c r="C246" s="593"/>
      <c r="D246" s="67" t="s">
        <v>787</v>
      </c>
      <c r="E246" s="67" t="s">
        <v>784</v>
      </c>
      <c r="F246" s="3">
        <v>0.64</v>
      </c>
      <c r="G246" s="3">
        <v>20</v>
      </c>
      <c r="H246" s="4">
        <f t="shared" si="13"/>
        <v>12.8</v>
      </c>
      <c r="I246" s="68">
        <f t="shared" si="14"/>
        <v>1.3</v>
      </c>
    </row>
    <row r="247" spans="1:9" x14ac:dyDescent="0.15">
      <c r="A247" s="65" t="s">
        <v>782</v>
      </c>
      <c r="B247" s="591"/>
      <c r="C247" s="593"/>
      <c r="D247" s="67" t="s">
        <v>788</v>
      </c>
      <c r="E247" s="67" t="s">
        <v>785</v>
      </c>
      <c r="F247" s="3">
        <v>0.17</v>
      </c>
      <c r="G247" s="3">
        <v>69</v>
      </c>
      <c r="H247" s="4">
        <f t="shared" si="13"/>
        <v>11.73</v>
      </c>
      <c r="I247" s="68">
        <f t="shared" si="14"/>
        <v>1.2000000000000002</v>
      </c>
    </row>
    <row r="248" spans="1:9" ht="13.15" customHeight="1" x14ac:dyDescent="0.15">
      <c r="A248" s="65" t="s">
        <v>346</v>
      </c>
      <c r="B248" s="589" t="s">
        <v>242</v>
      </c>
      <c r="C248" s="201" t="s">
        <v>789</v>
      </c>
      <c r="D248" s="67" t="s">
        <v>793</v>
      </c>
      <c r="E248" s="67" t="s">
        <v>790</v>
      </c>
      <c r="F248" s="3">
        <v>0.75</v>
      </c>
      <c r="G248" s="3">
        <v>5.5</v>
      </c>
      <c r="H248" s="4">
        <f t="shared" si="13"/>
        <v>4.125</v>
      </c>
      <c r="I248" s="68">
        <f t="shared" si="14"/>
        <v>0.5</v>
      </c>
    </row>
    <row r="249" spans="1:9" x14ac:dyDescent="0.15">
      <c r="A249" s="65" t="s">
        <v>243</v>
      </c>
      <c r="B249" s="590"/>
      <c r="C249" s="592"/>
      <c r="D249" s="67" t="s">
        <v>934</v>
      </c>
      <c r="E249" s="67" t="s">
        <v>791</v>
      </c>
      <c r="F249" s="3">
        <v>0.46</v>
      </c>
      <c r="G249" s="3">
        <v>7.5</v>
      </c>
      <c r="H249" s="4">
        <f t="shared" si="13"/>
        <v>3.45</v>
      </c>
      <c r="I249" s="68">
        <f t="shared" si="14"/>
        <v>0.4</v>
      </c>
    </row>
    <row r="250" spans="1:9" x14ac:dyDescent="0.15">
      <c r="A250" s="65" t="s">
        <v>244</v>
      </c>
      <c r="B250" s="590"/>
      <c r="C250" s="593"/>
      <c r="D250" s="67" t="s">
        <v>934</v>
      </c>
      <c r="E250" s="67" t="s">
        <v>792</v>
      </c>
      <c r="F250" s="3">
        <v>0.31</v>
      </c>
      <c r="G250" s="3">
        <v>5</v>
      </c>
      <c r="H250" s="4">
        <f t="shared" si="13"/>
        <v>1.55</v>
      </c>
      <c r="I250" s="68">
        <f t="shared" si="14"/>
        <v>0.2</v>
      </c>
    </row>
    <row r="251" spans="1:9" x14ac:dyDescent="0.15">
      <c r="A251" s="65" t="s">
        <v>347</v>
      </c>
      <c r="B251" s="590"/>
      <c r="C251" s="593"/>
      <c r="D251" s="67" t="s">
        <v>348</v>
      </c>
      <c r="E251" s="67" t="s">
        <v>791</v>
      </c>
      <c r="F251" s="3">
        <v>0.49</v>
      </c>
      <c r="G251" s="3">
        <v>4.5</v>
      </c>
      <c r="H251" s="4">
        <f t="shared" si="13"/>
        <v>2.2050000000000001</v>
      </c>
      <c r="I251" s="68">
        <f t="shared" si="14"/>
        <v>0.30000000000000004</v>
      </c>
    </row>
    <row r="252" spans="1:9" x14ac:dyDescent="0.15">
      <c r="A252" s="65" t="s">
        <v>940</v>
      </c>
      <c r="B252" s="591"/>
      <c r="C252" s="594"/>
      <c r="D252" s="67" t="s">
        <v>348</v>
      </c>
      <c r="E252" s="67" t="s">
        <v>792</v>
      </c>
      <c r="F252" s="3">
        <v>0.32</v>
      </c>
      <c r="G252" s="3">
        <v>6.5</v>
      </c>
      <c r="H252" s="4">
        <f t="shared" si="13"/>
        <v>2.08</v>
      </c>
      <c r="I252" s="68">
        <f t="shared" si="14"/>
        <v>0.30000000000000004</v>
      </c>
    </row>
    <row r="253" spans="1:9" x14ac:dyDescent="0.15">
      <c r="A253" s="65" t="s">
        <v>794</v>
      </c>
      <c r="B253" s="589" t="s">
        <v>245</v>
      </c>
      <c r="C253" s="592" t="s">
        <v>789</v>
      </c>
      <c r="D253" s="67" t="s">
        <v>805</v>
      </c>
      <c r="E253" s="67" t="s">
        <v>218</v>
      </c>
      <c r="F253" s="3">
        <v>3.57</v>
      </c>
      <c r="G253" s="3">
        <v>9</v>
      </c>
      <c r="H253" s="4">
        <f t="shared" si="13"/>
        <v>32.129999999999995</v>
      </c>
      <c r="I253" s="68">
        <f t="shared" si="14"/>
        <v>3.3000000000000003</v>
      </c>
    </row>
    <row r="254" spans="1:9" x14ac:dyDescent="0.15">
      <c r="A254" s="65" t="s">
        <v>795</v>
      </c>
      <c r="B254" s="590"/>
      <c r="C254" s="594"/>
      <c r="D254" s="67" t="s">
        <v>805</v>
      </c>
      <c r="E254" s="67" t="s">
        <v>800</v>
      </c>
      <c r="F254" s="3">
        <v>3.57</v>
      </c>
      <c r="G254" s="3">
        <v>5.5</v>
      </c>
      <c r="H254" s="4">
        <f t="shared" si="13"/>
        <v>19.634999999999998</v>
      </c>
      <c r="I254" s="68">
        <f t="shared" si="14"/>
        <v>2</v>
      </c>
    </row>
    <row r="255" spans="1:9" x14ac:dyDescent="0.15">
      <c r="A255" s="65" t="s">
        <v>796</v>
      </c>
      <c r="B255" s="590"/>
      <c r="C255" s="202" t="s">
        <v>350</v>
      </c>
      <c r="D255" s="67" t="s">
        <v>806</v>
      </c>
      <c r="E255" s="67" t="s">
        <v>801</v>
      </c>
      <c r="F255" s="3">
        <v>12.99</v>
      </c>
      <c r="G255" s="3">
        <v>8</v>
      </c>
      <c r="H255" s="4">
        <f t="shared" si="13"/>
        <v>103.92</v>
      </c>
      <c r="I255" s="68">
        <f t="shared" si="14"/>
        <v>10.4</v>
      </c>
    </row>
    <row r="256" spans="1:9" x14ac:dyDescent="0.15">
      <c r="A256" s="65" t="s">
        <v>797</v>
      </c>
      <c r="B256" s="590"/>
      <c r="C256" s="592"/>
      <c r="D256" s="67" t="s">
        <v>805</v>
      </c>
      <c r="E256" s="67" t="s">
        <v>802</v>
      </c>
      <c r="F256" s="3">
        <v>2.02</v>
      </c>
      <c r="G256" s="3">
        <v>8.6</v>
      </c>
      <c r="H256" s="4">
        <f t="shared" si="13"/>
        <v>17.372</v>
      </c>
      <c r="I256" s="68">
        <f t="shared" si="14"/>
        <v>1.8</v>
      </c>
    </row>
    <row r="257" spans="1:9" x14ac:dyDescent="0.15">
      <c r="A257" s="65" t="s">
        <v>798</v>
      </c>
      <c r="B257" s="590"/>
      <c r="C257" s="593"/>
      <c r="D257" s="67" t="s">
        <v>805</v>
      </c>
      <c r="E257" s="67" t="s">
        <v>803</v>
      </c>
      <c r="F257" s="3">
        <v>0.84</v>
      </c>
      <c r="G257" s="3">
        <v>9</v>
      </c>
      <c r="H257" s="4">
        <f t="shared" si="13"/>
        <v>7.56</v>
      </c>
      <c r="I257" s="68">
        <f t="shared" si="14"/>
        <v>0.79999999999999993</v>
      </c>
    </row>
    <row r="258" spans="1:9" x14ac:dyDescent="0.15">
      <c r="A258" s="65" t="s">
        <v>799</v>
      </c>
      <c r="B258" s="590"/>
      <c r="C258" s="593"/>
      <c r="D258" s="67" t="s">
        <v>805</v>
      </c>
      <c r="E258" s="67" t="s">
        <v>938</v>
      </c>
      <c r="F258" s="3">
        <v>0.84</v>
      </c>
      <c r="G258" s="3">
        <v>10</v>
      </c>
      <c r="H258" s="4">
        <f t="shared" si="13"/>
        <v>8.4</v>
      </c>
      <c r="I258" s="68">
        <f t="shared" si="14"/>
        <v>0.9</v>
      </c>
    </row>
    <row r="259" spans="1:9" x14ac:dyDescent="0.15">
      <c r="A259" s="65" t="s">
        <v>935</v>
      </c>
      <c r="B259" s="590"/>
      <c r="C259" s="593"/>
      <c r="D259" s="67" t="s">
        <v>805</v>
      </c>
      <c r="E259" s="67" t="s">
        <v>937</v>
      </c>
      <c r="F259" s="3">
        <v>0.78</v>
      </c>
      <c r="G259" s="3">
        <v>12</v>
      </c>
      <c r="H259" s="4">
        <f t="shared" si="13"/>
        <v>9.36</v>
      </c>
      <c r="I259" s="68">
        <f t="shared" si="14"/>
        <v>1</v>
      </c>
    </row>
    <row r="260" spans="1:9" x14ac:dyDescent="0.15">
      <c r="A260" s="65" t="s">
        <v>936</v>
      </c>
      <c r="B260" s="591"/>
      <c r="C260" s="594"/>
      <c r="D260" s="67" t="s">
        <v>805</v>
      </c>
      <c r="E260" s="67" t="s">
        <v>804</v>
      </c>
      <c r="F260" s="3">
        <v>0.56000000000000005</v>
      </c>
      <c r="G260" s="3">
        <v>12</v>
      </c>
      <c r="H260" s="4">
        <f t="shared" si="13"/>
        <v>6.7200000000000006</v>
      </c>
      <c r="I260" s="68">
        <f t="shared" si="14"/>
        <v>0.7</v>
      </c>
    </row>
    <row r="261" spans="1:9" x14ac:dyDescent="0.15">
      <c r="A261" s="65" t="s">
        <v>349</v>
      </c>
      <c r="B261" s="589" t="s">
        <v>246</v>
      </c>
      <c r="C261" s="592"/>
      <c r="D261" s="67" t="s">
        <v>247</v>
      </c>
      <c r="E261" s="67" t="s">
        <v>248</v>
      </c>
      <c r="F261" s="3">
        <v>2.02</v>
      </c>
      <c r="G261" s="3">
        <v>8.6</v>
      </c>
      <c r="H261" s="4">
        <f t="shared" si="13"/>
        <v>17.372</v>
      </c>
      <c r="I261" s="68">
        <f t="shared" si="14"/>
        <v>1.8</v>
      </c>
    </row>
    <row r="262" spans="1:9" x14ac:dyDescent="0.15">
      <c r="A262" s="65" t="s">
        <v>249</v>
      </c>
      <c r="B262" s="590"/>
      <c r="C262" s="593"/>
      <c r="D262" s="67" t="s">
        <v>808</v>
      </c>
      <c r="E262" s="67" t="s">
        <v>250</v>
      </c>
      <c r="F262" s="3">
        <v>3.42</v>
      </c>
      <c r="G262" s="3">
        <v>13</v>
      </c>
      <c r="H262" s="4">
        <f t="shared" si="13"/>
        <v>44.46</v>
      </c>
      <c r="I262" s="68">
        <f t="shared" si="14"/>
        <v>4.5</v>
      </c>
    </row>
    <row r="263" spans="1:9" x14ac:dyDescent="0.15">
      <c r="A263" s="65" t="s">
        <v>251</v>
      </c>
      <c r="B263" s="590"/>
      <c r="C263" s="593"/>
      <c r="D263" s="67" t="s">
        <v>808</v>
      </c>
      <c r="E263" s="67" t="s">
        <v>252</v>
      </c>
      <c r="F263" s="3">
        <v>1.71</v>
      </c>
      <c r="G263" s="3">
        <v>14.5</v>
      </c>
      <c r="H263" s="4">
        <f t="shared" si="13"/>
        <v>24.794999999999998</v>
      </c>
      <c r="I263" s="68">
        <f t="shared" si="14"/>
        <v>2.5</v>
      </c>
    </row>
    <row r="264" spans="1:9" x14ac:dyDescent="0.15">
      <c r="A264" s="65" t="s">
        <v>253</v>
      </c>
      <c r="B264" s="590"/>
      <c r="C264" s="593"/>
      <c r="D264" s="67" t="s">
        <v>809</v>
      </c>
      <c r="E264" s="67" t="s">
        <v>811</v>
      </c>
      <c r="F264" s="3">
        <v>1.42</v>
      </c>
      <c r="G264" s="3">
        <v>23</v>
      </c>
      <c r="H264" s="4">
        <f t="shared" si="13"/>
        <v>32.659999999999997</v>
      </c>
      <c r="I264" s="68">
        <f t="shared" si="14"/>
        <v>3.3000000000000003</v>
      </c>
    </row>
    <row r="265" spans="1:9" x14ac:dyDescent="0.15">
      <c r="A265" s="65" t="s">
        <v>807</v>
      </c>
      <c r="B265" s="591"/>
      <c r="C265" s="593"/>
      <c r="D265" s="67" t="s">
        <v>810</v>
      </c>
      <c r="E265" s="67" t="s">
        <v>254</v>
      </c>
      <c r="F265" s="3">
        <v>2.67</v>
      </c>
      <c r="G265" s="3">
        <v>11</v>
      </c>
      <c r="H265" s="4">
        <f t="shared" si="13"/>
        <v>29.369999999999997</v>
      </c>
      <c r="I265" s="68">
        <f t="shared" si="14"/>
        <v>3</v>
      </c>
    </row>
    <row r="266" spans="1:9" x14ac:dyDescent="0.15">
      <c r="A266" s="65" t="s">
        <v>351</v>
      </c>
      <c r="B266" s="589" t="s">
        <v>255</v>
      </c>
      <c r="C266" s="595"/>
      <c r="D266" s="67" t="s">
        <v>815</v>
      </c>
      <c r="E266" s="67" t="s">
        <v>256</v>
      </c>
      <c r="F266" s="3">
        <v>12.82</v>
      </c>
      <c r="G266" s="3">
        <v>12.5</v>
      </c>
      <c r="H266" s="4">
        <f t="shared" si="13"/>
        <v>160.25</v>
      </c>
      <c r="I266" s="68">
        <f t="shared" si="14"/>
        <v>16.100000000000001</v>
      </c>
    </row>
    <row r="267" spans="1:9" x14ac:dyDescent="0.15">
      <c r="A267" s="65" t="s">
        <v>812</v>
      </c>
      <c r="B267" s="590"/>
      <c r="C267" s="595"/>
      <c r="D267" s="67" t="s">
        <v>815</v>
      </c>
      <c r="E267" s="67" t="s">
        <v>257</v>
      </c>
      <c r="F267" s="3">
        <v>5.87</v>
      </c>
      <c r="G267" s="3">
        <v>12.5</v>
      </c>
      <c r="H267" s="4">
        <f t="shared" si="13"/>
        <v>73.375</v>
      </c>
      <c r="I267" s="79">
        <f t="shared" si="14"/>
        <v>7.3999999999999995</v>
      </c>
    </row>
    <row r="268" spans="1:9" x14ac:dyDescent="0.15">
      <c r="A268" s="65" t="s">
        <v>813</v>
      </c>
      <c r="B268" s="590"/>
      <c r="C268" s="596"/>
      <c r="D268" s="67" t="s">
        <v>352</v>
      </c>
      <c r="E268" s="67" t="s">
        <v>816</v>
      </c>
      <c r="F268" s="3">
        <v>11.11</v>
      </c>
      <c r="G268" s="3">
        <v>15</v>
      </c>
      <c r="H268" s="4">
        <f>F268*G268</f>
        <v>166.64999999999998</v>
      </c>
      <c r="I268" s="68">
        <f>ROUNDUP(H268/10,1)</f>
        <v>16.700000000000003</v>
      </c>
    </row>
    <row r="269" spans="1:9" ht="14.25" thickBot="1" x14ac:dyDescent="0.2">
      <c r="A269" s="65" t="s">
        <v>814</v>
      </c>
      <c r="B269" s="591"/>
      <c r="C269" s="596"/>
      <c r="D269" s="67" t="s">
        <v>352</v>
      </c>
      <c r="E269" s="67" t="s">
        <v>817</v>
      </c>
      <c r="F269" s="3">
        <v>11.11</v>
      </c>
      <c r="G269" s="3">
        <v>22</v>
      </c>
      <c r="H269" s="4">
        <f>F269*G269</f>
        <v>244.42</v>
      </c>
      <c r="I269" s="193">
        <f>ROUNDUP(H269/10,1)</f>
        <v>24.5</v>
      </c>
    </row>
    <row r="270" spans="1:9" ht="14.25" thickTop="1" x14ac:dyDescent="0.15"/>
    <row r="338" spans="1:9" x14ac:dyDescent="0.15">
      <c r="A338" s="45">
        <v>148</v>
      </c>
      <c r="B338" s="45"/>
      <c r="C338" s="45"/>
      <c r="D338" s="46"/>
      <c r="E338" s="46"/>
      <c r="F338" s="3"/>
      <c r="G338" s="47"/>
      <c r="H338" s="4"/>
      <c r="I338" s="48"/>
    </row>
    <row r="339" spans="1:9" x14ac:dyDescent="0.15">
      <c r="A339" s="45">
        <v>149</v>
      </c>
      <c r="B339" s="45"/>
      <c r="C339" s="45"/>
      <c r="D339" s="46"/>
      <c r="E339" s="46"/>
      <c r="F339" s="3"/>
      <c r="G339" s="47"/>
      <c r="H339" s="4"/>
      <c r="I339" s="48"/>
    </row>
    <row r="340" spans="1:9" ht="14.25" thickBot="1" x14ac:dyDescent="0.2">
      <c r="A340" s="45">
        <v>150</v>
      </c>
      <c r="B340" s="45"/>
      <c r="C340" s="45"/>
      <c r="D340" s="46"/>
      <c r="E340" s="46"/>
      <c r="F340" s="3"/>
      <c r="G340" s="47"/>
      <c r="H340" s="4"/>
      <c r="I340" s="49"/>
    </row>
    <row r="341" spans="1:9" x14ac:dyDescent="0.15">
      <c r="E341" s="6"/>
    </row>
  </sheetData>
  <sheetProtection algorithmName="SHA-512" hashValue="YGeoPuq8pM0S461xRBmRSZKc/vB3t8spT9xWLMgmsswE46qprB0yfgpSbFTASCED5AqpnuL9ze5o9Ab7D13/Dw==" saltValue="cr48J8vhe3wFMj4QqKPmEQ==" spinCount="100000" sheet="1" objects="1" scenarios="1"/>
  <mergeCells count="67">
    <mergeCell ref="B120:B125"/>
    <mergeCell ref="B126:B128"/>
    <mergeCell ref="B129:B148"/>
    <mergeCell ref="C108:C110"/>
    <mergeCell ref="B90:B112"/>
    <mergeCell ref="B113:B115"/>
    <mergeCell ref="B116:B119"/>
    <mergeCell ref="C116:C119"/>
    <mergeCell ref="C113:C115"/>
    <mergeCell ref="C129:C148"/>
    <mergeCell ref="B2:B3"/>
    <mergeCell ref="C186:C190"/>
    <mergeCell ref="C191:C195"/>
    <mergeCell ref="C196:C200"/>
    <mergeCell ref="C90:C98"/>
    <mergeCell ref="C100:C107"/>
    <mergeCell ref="C120:C122"/>
    <mergeCell ref="C123:C124"/>
    <mergeCell ref="C126:C128"/>
    <mergeCell ref="B77:B81"/>
    <mergeCell ref="B4:B16"/>
    <mergeCell ref="B17:B29"/>
    <mergeCell ref="B30:B54"/>
    <mergeCell ref="B82:B89"/>
    <mergeCell ref="C82:C89"/>
    <mergeCell ref="B55:B76"/>
    <mergeCell ref="I2:I3"/>
    <mergeCell ref="C2:C3"/>
    <mergeCell ref="D2:D3"/>
    <mergeCell ref="C30:C47"/>
    <mergeCell ref="C77:C81"/>
    <mergeCell ref="C17:C29"/>
    <mergeCell ref="C48:C49"/>
    <mergeCell ref="F2:F3"/>
    <mergeCell ref="E2:E3"/>
    <mergeCell ref="C50:C54"/>
    <mergeCell ref="G2:G3"/>
    <mergeCell ref="H2:H3"/>
    <mergeCell ref="C4:C16"/>
    <mergeCell ref="C55:C76"/>
    <mergeCell ref="C149:C157"/>
    <mergeCell ref="C180:C185"/>
    <mergeCell ref="B149:B233"/>
    <mergeCell ref="C234:C235"/>
    <mergeCell ref="B261:B265"/>
    <mergeCell ref="C163:C166"/>
    <mergeCell ref="C169:C172"/>
    <mergeCell ref="C173:C179"/>
    <mergeCell ref="C226:C233"/>
    <mergeCell ref="C158:C161"/>
    <mergeCell ref="C206:C207"/>
    <mergeCell ref="C210:C211"/>
    <mergeCell ref="C212:C214"/>
    <mergeCell ref="C218:C225"/>
    <mergeCell ref="C201:C205"/>
    <mergeCell ref="C249:C252"/>
    <mergeCell ref="B266:B269"/>
    <mergeCell ref="C236:C238"/>
    <mergeCell ref="B234:B239"/>
    <mergeCell ref="B240:B247"/>
    <mergeCell ref="C256:C260"/>
    <mergeCell ref="B253:B260"/>
    <mergeCell ref="C261:C265"/>
    <mergeCell ref="C266:C269"/>
    <mergeCell ref="C240:C247"/>
    <mergeCell ref="C253:C254"/>
    <mergeCell ref="B248:B252"/>
  </mergeCells>
  <phoneticPr fontId="1"/>
  <pageMargins left="0.70866141732283472" right="0" top="0.55118110236220474" bottom="0.35433070866141736" header="0.31496062992125984" footer="0.31496062992125984"/>
  <pageSetup paperSize="9" scale="82" fitToHeight="4"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7E3D0-BB19-4868-A23C-22ED36EE3F49}">
  <dimension ref="A1:K216"/>
  <sheetViews>
    <sheetView zoomScale="120" zoomScaleNormal="120" workbookViewId="0">
      <selection activeCell="I21" sqref="I21"/>
    </sheetView>
  </sheetViews>
  <sheetFormatPr defaultRowHeight="13.5" x14ac:dyDescent="0.15"/>
  <cols>
    <col min="1" max="1" width="14.125" customWidth="1"/>
    <col min="2" max="2" width="11.625" bestFit="1" customWidth="1"/>
    <col min="3" max="3" width="24" bestFit="1" customWidth="1"/>
    <col min="4" max="4" width="24.125" bestFit="1" customWidth="1"/>
    <col min="5" max="5" width="15" customWidth="1"/>
  </cols>
  <sheetData>
    <row r="1" spans="1:7" x14ac:dyDescent="0.15">
      <c r="A1" t="s">
        <v>0</v>
      </c>
    </row>
    <row r="2" spans="1:7" ht="14.25" thickBot="1" x14ac:dyDescent="0.2">
      <c r="A2" t="s">
        <v>941</v>
      </c>
    </row>
    <row r="3" spans="1:7" ht="14.25" thickTop="1" x14ac:dyDescent="0.15">
      <c r="A3" s="629" t="s">
        <v>942</v>
      </c>
      <c r="B3" s="631"/>
      <c r="C3" s="631"/>
      <c r="D3" s="631"/>
      <c r="E3" s="630"/>
      <c r="F3" s="629" t="s">
        <v>972</v>
      </c>
      <c r="G3" s="630"/>
    </row>
    <row r="4" spans="1:7" x14ac:dyDescent="0.15">
      <c r="A4" s="627" t="s">
        <v>943</v>
      </c>
      <c r="B4" s="632"/>
      <c r="C4" s="632"/>
      <c r="D4" s="632"/>
      <c r="E4" s="628"/>
      <c r="F4" s="627" t="s">
        <v>75</v>
      </c>
      <c r="G4" s="628"/>
    </row>
    <row r="5" spans="1:7" ht="14.25" thickBot="1" x14ac:dyDescent="0.2">
      <c r="A5" s="252" t="s">
        <v>944</v>
      </c>
      <c r="B5" s="253" t="s">
        <v>945</v>
      </c>
      <c r="C5" s="253" t="s">
        <v>954</v>
      </c>
      <c r="D5" s="258" t="s">
        <v>974</v>
      </c>
      <c r="E5" s="243" t="s">
        <v>969</v>
      </c>
      <c r="F5" s="241" t="s">
        <v>970</v>
      </c>
      <c r="G5" s="243" t="s">
        <v>971</v>
      </c>
    </row>
    <row r="6" spans="1:7" ht="14.25" thickTop="1" x14ac:dyDescent="0.15">
      <c r="A6" s="623" t="s">
        <v>963</v>
      </c>
      <c r="B6" s="255" t="s">
        <v>946</v>
      </c>
      <c r="C6" s="255" t="s">
        <v>500</v>
      </c>
      <c r="D6" s="250" t="s">
        <v>975</v>
      </c>
      <c r="E6" s="247">
        <v>2.1</v>
      </c>
      <c r="F6" s="246">
        <v>1</v>
      </c>
      <c r="G6" s="247">
        <f>E6*F6</f>
        <v>2.1</v>
      </c>
    </row>
    <row r="7" spans="1:7" x14ac:dyDescent="0.15">
      <c r="A7" s="624"/>
      <c r="B7" s="45" t="s">
        <v>947</v>
      </c>
      <c r="C7" s="45" t="s">
        <v>955</v>
      </c>
      <c r="D7" s="251" t="s">
        <v>976</v>
      </c>
      <c r="E7" s="249">
        <v>2.2999999999999998</v>
      </c>
      <c r="F7" s="248">
        <v>1</v>
      </c>
      <c r="G7" s="249">
        <f t="shared" ref="G7:G15" si="0">E7*F7</f>
        <v>2.2999999999999998</v>
      </c>
    </row>
    <row r="8" spans="1:7" x14ac:dyDescent="0.15">
      <c r="A8" s="257" t="s">
        <v>292</v>
      </c>
      <c r="B8" s="45" t="s">
        <v>948</v>
      </c>
      <c r="C8" s="45" t="s">
        <v>956</v>
      </c>
      <c r="D8" s="251" t="s">
        <v>977</v>
      </c>
      <c r="E8" s="249">
        <v>0.8</v>
      </c>
      <c r="F8" s="248">
        <v>1</v>
      </c>
      <c r="G8" s="249">
        <f t="shared" si="0"/>
        <v>0.8</v>
      </c>
    </row>
    <row r="9" spans="1:7" x14ac:dyDescent="0.15">
      <c r="A9" s="257" t="s">
        <v>964</v>
      </c>
      <c r="B9" s="45" t="s">
        <v>476</v>
      </c>
      <c r="C9" s="45" t="s">
        <v>957</v>
      </c>
      <c r="D9" s="251" t="s">
        <v>978</v>
      </c>
      <c r="E9" s="249">
        <v>0.3</v>
      </c>
      <c r="F9" s="248">
        <v>1</v>
      </c>
      <c r="G9" s="249">
        <f t="shared" si="0"/>
        <v>0.3</v>
      </c>
    </row>
    <row r="10" spans="1:7" x14ac:dyDescent="0.15">
      <c r="A10" s="257" t="s">
        <v>987</v>
      </c>
      <c r="B10" s="45" t="s">
        <v>949</v>
      </c>
      <c r="C10" s="45" t="s">
        <v>958</v>
      </c>
      <c r="D10" s="251" t="s">
        <v>979</v>
      </c>
      <c r="E10" s="249">
        <v>3.4</v>
      </c>
      <c r="F10" s="248">
        <v>1</v>
      </c>
      <c r="G10" s="249">
        <f t="shared" si="0"/>
        <v>3.4</v>
      </c>
    </row>
    <row r="11" spans="1:7" x14ac:dyDescent="0.15">
      <c r="A11" s="257" t="s">
        <v>965</v>
      </c>
      <c r="B11" s="45" t="s">
        <v>950</v>
      </c>
      <c r="C11" s="45" t="s">
        <v>959</v>
      </c>
      <c r="D11" s="251" t="s">
        <v>980</v>
      </c>
      <c r="E11" s="249">
        <v>1.2</v>
      </c>
      <c r="F11" s="248">
        <v>1</v>
      </c>
      <c r="G11" s="249">
        <f t="shared" si="0"/>
        <v>1.2</v>
      </c>
    </row>
    <row r="12" spans="1:7" x14ac:dyDescent="0.15">
      <c r="A12" s="257" t="s">
        <v>966</v>
      </c>
      <c r="B12" s="45" t="s">
        <v>951</v>
      </c>
      <c r="C12" s="45" t="s">
        <v>960</v>
      </c>
      <c r="D12" s="251" t="s">
        <v>981</v>
      </c>
      <c r="E12" s="249">
        <v>3.6</v>
      </c>
      <c r="F12" s="248">
        <v>1</v>
      </c>
      <c r="G12" s="249">
        <f t="shared" si="0"/>
        <v>3.6</v>
      </c>
    </row>
    <row r="13" spans="1:7" x14ac:dyDescent="0.15">
      <c r="A13" s="257" t="s">
        <v>967</v>
      </c>
      <c r="B13" s="45" t="s">
        <v>947</v>
      </c>
      <c r="C13" s="45" t="s">
        <v>955</v>
      </c>
      <c r="D13" s="251" t="s">
        <v>976</v>
      </c>
      <c r="E13" s="249">
        <v>2.2999999999999998</v>
      </c>
      <c r="F13" s="248">
        <v>1</v>
      </c>
      <c r="G13" s="249">
        <f t="shared" si="0"/>
        <v>2.2999999999999998</v>
      </c>
    </row>
    <row r="14" spans="1:7" x14ac:dyDescent="0.15">
      <c r="A14" s="625" t="s">
        <v>968</v>
      </c>
      <c r="B14" s="45" t="s">
        <v>952</v>
      </c>
      <c r="C14" s="45" t="s">
        <v>961</v>
      </c>
      <c r="D14" s="251" t="s">
        <v>982</v>
      </c>
      <c r="E14" s="249">
        <v>1.8</v>
      </c>
      <c r="F14" s="248">
        <v>1</v>
      </c>
      <c r="G14" s="249">
        <f t="shared" si="0"/>
        <v>1.8</v>
      </c>
    </row>
    <row r="15" spans="1:7" ht="14.25" thickBot="1" x14ac:dyDescent="0.2">
      <c r="A15" s="626"/>
      <c r="B15" s="253" t="s">
        <v>953</v>
      </c>
      <c r="C15" s="253" t="s">
        <v>962</v>
      </c>
      <c r="D15" s="259" t="s">
        <v>983</v>
      </c>
      <c r="E15" s="260">
        <v>2.5</v>
      </c>
      <c r="F15" s="240">
        <v>1</v>
      </c>
      <c r="G15" s="244">
        <f t="shared" si="0"/>
        <v>2.5</v>
      </c>
    </row>
    <row r="16" spans="1:7" ht="15" thickTop="1" thickBot="1" x14ac:dyDescent="0.2">
      <c r="A16" s="633" t="s">
        <v>973</v>
      </c>
      <c r="B16" s="634"/>
      <c r="C16" s="634"/>
      <c r="D16" s="634"/>
      <c r="E16" s="635"/>
      <c r="F16" s="242"/>
      <c r="G16" s="245">
        <f>SUM(G6:G15)</f>
        <v>20.3</v>
      </c>
    </row>
    <row r="17" spans="1:7" ht="14.25" thickTop="1" x14ac:dyDescent="0.15"/>
    <row r="18" spans="1:7" ht="14.25" thickBot="1" x14ac:dyDescent="0.2">
      <c r="A18" t="s">
        <v>984</v>
      </c>
    </row>
    <row r="19" spans="1:7" ht="14.25" thickTop="1" x14ac:dyDescent="0.15">
      <c r="A19" s="629" t="s">
        <v>942</v>
      </c>
      <c r="B19" s="631"/>
      <c r="C19" s="631"/>
      <c r="D19" s="631"/>
      <c r="E19" s="630"/>
      <c r="F19" s="629" t="s">
        <v>972</v>
      </c>
      <c r="G19" s="630"/>
    </row>
    <row r="20" spans="1:7" x14ac:dyDescent="0.15">
      <c r="A20" s="627" t="s">
        <v>943</v>
      </c>
      <c r="B20" s="632"/>
      <c r="C20" s="632"/>
      <c r="D20" s="632"/>
      <c r="E20" s="628"/>
      <c r="F20" s="627" t="s">
        <v>985</v>
      </c>
      <c r="G20" s="628"/>
    </row>
    <row r="21" spans="1:7" ht="14.25" thickBot="1" x14ac:dyDescent="0.2">
      <c r="A21" s="252" t="s">
        <v>944</v>
      </c>
      <c r="B21" s="253" t="s">
        <v>945</v>
      </c>
      <c r="C21" s="253" t="s">
        <v>954</v>
      </c>
      <c r="D21" s="258" t="s">
        <v>974</v>
      </c>
      <c r="E21" s="243" t="s">
        <v>969</v>
      </c>
      <c r="F21" s="241" t="s">
        <v>970</v>
      </c>
      <c r="G21" s="243" t="s">
        <v>971</v>
      </c>
    </row>
    <row r="22" spans="1:7" ht="14.25" thickTop="1" x14ac:dyDescent="0.15">
      <c r="A22" s="623" t="s">
        <v>963</v>
      </c>
      <c r="B22" s="255" t="s">
        <v>946</v>
      </c>
      <c r="C22" s="255" t="s">
        <v>500</v>
      </c>
      <c r="D22" s="250" t="s">
        <v>975</v>
      </c>
      <c r="E22" s="247">
        <v>2.1</v>
      </c>
      <c r="F22" s="246">
        <v>1</v>
      </c>
      <c r="G22" s="247">
        <f>E22*F22</f>
        <v>2.1</v>
      </c>
    </row>
    <row r="23" spans="1:7" x14ac:dyDescent="0.15">
      <c r="A23" s="624"/>
      <c r="B23" s="45" t="s">
        <v>947</v>
      </c>
      <c r="C23" s="45" t="s">
        <v>955</v>
      </c>
      <c r="D23" s="251" t="s">
        <v>976</v>
      </c>
      <c r="E23" s="249">
        <v>2.2999999999999998</v>
      </c>
      <c r="F23" s="248">
        <v>1</v>
      </c>
      <c r="G23" s="249">
        <f t="shared" ref="G23:G31" si="1">E23*F23</f>
        <v>2.2999999999999998</v>
      </c>
    </row>
    <row r="24" spans="1:7" x14ac:dyDescent="0.15">
      <c r="A24" s="257" t="s">
        <v>292</v>
      </c>
      <c r="B24" s="45" t="s">
        <v>948</v>
      </c>
      <c r="C24" s="45" t="s">
        <v>956</v>
      </c>
      <c r="D24" s="251" t="s">
        <v>977</v>
      </c>
      <c r="E24" s="249">
        <v>0.8</v>
      </c>
      <c r="F24" s="248">
        <v>1</v>
      </c>
      <c r="G24" s="249">
        <f t="shared" si="1"/>
        <v>0.8</v>
      </c>
    </row>
    <row r="25" spans="1:7" x14ac:dyDescent="0.15">
      <c r="A25" s="257" t="s">
        <v>964</v>
      </c>
      <c r="B25" s="45" t="s">
        <v>476</v>
      </c>
      <c r="C25" s="45" t="s">
        <v>957</v>
      </c>
      <c r="D25" s="251" t="s">
        <v>978</v>
      </c>
      <c r="E25" s="249">
        <v>0.3</v>
      </c>
      <c r="F25" s="248">
        <v>1</v>
      </c>
      <c r="G25" s="249">
        <f t="shared" si="1"/>
        <v>0.3</v>
      </c>
    </row>
    <row r="26" spans="1:7" x14ac:dyDescent="0.15">
      <c r="A26" s="257" t="s">
        <v>987</v>
      </c>
      <c r="B26" s="45" t="s">
        <v>949</v>
      </c>
      <c r="C26" s="45" t="s">
        <v>958</v>
      </c>
      <c r="D26" s="251" t="s">
        <v>979</v>
      </c>
      <c r="E26" s="249">
        <v>3.4</v>
      </c>
      <c r="F26" s="248">
        <v>1</v>
      </c>
      <c r="G26" s="249">
        <f t="shared" si="1"/>
        <v>3.4</v>
      </c>
    </row>
    <row r="27" spans="1:7" x14ac:dyDescent="0.15">
      <c r="A27" s="257" t="s">
        <v>965</v>
      </c>
      <c r="B27" s="45" t="s">
        <v>950</v>
      </c>
      <c r="C27" s="45" t="s">
        <v>959</v>
      </c>
      <c r="D27" s="251" t="s">
        <v>980</v>
      </c>
      <c r="E27" s="249">
        <v>1.2</v>
      </c>
      <c r="F27" s="248">
        <v>1</v>
      </c>
      <c r="G27" s="249">
        <f t="shared" si="1"/>
        <v>1.2</v>
      </c>
    </row>
    <row r="28" spans="1:7" x14ac:dyDescent="0.15">
      <c r="A28" s="257" t="s">
        <v>990</v>
      </c>
      <c r="B28" s="45" t="s">
        <v>986</v>
      </c>
      <c r="C28" s="45" t="s">
        <v>988</v>
      </c>
      <c r="D28" s="251" t="s">
        <v>989</v>
      </c>
      <c r="E28" s="249">
        <v>3.2</v>
      </c>
      <c r="F28" s="248">
        <v>1</v>
      </c>
      <c r="G28" s="249">
        <f t="shared" si="1"/>
        <v>3.2</v>
      </c>
    </row>
    <row r="29" spans="1:7" x14ac:dyDescent="0.15">
      <c r="A29" s="257" t="s">
        <v>967</v>
      </c>
      <c r="B29" s="45" t="s">
        <v>947</v>
      </c>
      <c r="C29" s="45" t="s">
        <v>955</v>
      </c>
      <c r="D29" s="251" t="s">
        <v>976</v>
      </c>
      <c r="E29" s="249">
        <v>2.2999999999999998</v>
      </c>
      <c r="F29" s="248">
        <v>1</v>
      </c>
      <c r="G29" s="249">
        <f t="shared" si="1"/>
        <v>2.2999999999999998</v>
      </c>
    </row>
    <row r="30" spans="1:7" x14ac:dyDescent="0.15">
      <c r="A30" s="625" t="s">
        <v>968</v>
      </c>
      <c r="B30" s="45" t="s">
        <v>952</v>
      </c>
      <c r="C30" s="45" t="s">
        <v>961</v>
      </c>
      <c r="D30" s="251" t="s">
        <v>982</v>
      </c>
      <c r="E30" s="249">
        <v>1.8</v>
      </c>
      <c r="F30" s="248">
        <v>1</v>
      </c>
      <c r="G30" s="249">
        <f t="shared" si="1"/>
        <v>1.8</v>
      </c>
    </row>
    <row r="31" spans="1:7" ht="14.25" thickBot="1" x14ac:dyDescent="0.2">
      <c r="A31" s="626"/>
      <c r="B31" s="253" t="s">
        <v>953</v>
      </c>
      <c r="C31" s="253" t="s">
        <v>962</v>
      </c>
      <c r="D31" s="259" t="s">
        <v>983</v>
      </c>
      <c r="E31" s="260">
        <v>2.5</v>
      </c>
      <c r="F31" s="240">
        <v>1</v>
      </c>
      <c r="G31" s="244">
        <f t="shared" si="1"/>
        <v>2.5</v>
      </c>
    </row>
    <row r="32" spans="1:7" ht="15" thickTop="1" thickBot="1" x14ac:dyDescent="0.2">
      <c r="A32" s="633" t="s">
        <v>973</v>
      </c>
      <c r="B32" s="634"/>
      <c r="C32" s="634"/>
      <c r="D32" s="634"/>
      <c r="E32" s="635"/>
      <c r="F32" s="242"/>
      <c r="G32" s="245">
        <f>SUM(G22:G31)</f>
        <v>19.900000000000002</v>
      </c>
    </row>
    <row r="33" spans="1:11" ht="14.25" thickTop="1" x14ac:dyDescent="0.15"/>
    <row r="34" spans="1:11" x14ac:dyDescent="0.15">
      <c r="A34" t="s">
        <v>991</v>
      </c>
    </row>
    <row r="35" spans="1:11" ht="14.25" thickBot="1" x14ac:dyDescent="0.2">
      <c r="A35" t="s">
        <v>992</v>
      </c>
    </row>
    <row r="36" spans="1:11" ht="14.25" thickTop="1" x14ac:dyDescent="0.15">
      <c r="A36" s="629" t="s">
        <v>942</v>
      </c>
      <c r="B36" s="631"/>
      <c r="C36" s="631"/>
      <c r="D36" s="631"/>
      <c r="E36" s="630"/>
      <c r="F36" s="629" t="s">
        <v>995</v>
      </c>
      <c r="G36" s="630"/>
      <c r="H36" s="629" t="s">
        <v>1043</v>
      </c>
      <c r="I36" s="630"/>
      <c r="J36" s="629" t="s">
        <v>1044</v>
      </c>
      <c r="K36" s="630"/>
    </row>
    <row r="37" spans="1:11" x14ac:dyDescent="0.15">
      <c r="A37" s="627" t="s">
        <v>943</v>
      </c>
      <c r="B37" s="632"/>
      <c r="C37" s="632"/>
      <c r="D37" s="632"/>
      <c r="E37" s="628"/>
      <c r="F37" s="627" t="s">
        <v>996</v>
      </c>
      <c r="G37" s="628"/>
      <c r="H37" s="627" t="s">
        <v>997</v>
      </c>
      <c r="I37" s="628"/>
      <c r="J37" s="627" t="s">
        <v>998</v>
      </c>
      <c r="K37" s="628"/>
    </row>
    <row r="38" spans="1:11" ht="14.25" thickBot="1" x14ac:dyDescent="0.2">
      <c r="A38" s="252" t="s">
        <v>944</v>
      </c>
      <c r="B38" s="253" t="s">
        <v>945</v>
      </c>
      <c r="C38" s="253" t="s">
        <v>954</v>
      </c>
      <c r="D38" s="258" t="s">
        <v>974</v>
      </c>
      <c r="E38" s="243" t="s">
        <v>969</v>
      </c>
      <c r="F38" s="241" t="s">
        <v>970</v>
      </c>
      <c r="G38" s="243" t="s">
        <v>971</v>
      </c>
      <c r="H38" s="241" t="s">
        <v>970</v>
      </c>
      <c r="I38" s="243" t="s">
        <v>971</v>
      </c>
      <c r="J38" s="241" t="s">
        <v>970</v>
      </c>
      <c r="K38" s="243" t="s">
        <v>971</v>
      </c>
    </row>
    <row r="39" spans="1:11" ht="14.25" thickTop="1" x14ac:dyDescent="0.15">
      <c r="A39" s="623" t="s">
        <v>292</v>
      </c>
      <c r="B39" s="255" t="s">
        <v>948</v>
      </c>
      <c r="C39" s="255" t="s">
        <v>956</v>
      </c>
      <c r="D39" s="250" t="s">
        <v>977</v>
      </c>
      <c r="E39" s="247">
        <v>0.8</v>
      </c>
      <c r="F39" s="246">
        <v>1</v>
      </c>
      <c r="G39" s="247">
        <f>E39*F39</f>
        <v>0.8</v>
      </c>
      <c r="H39" s="246"/>
      <c r="I39" s="247"/>
      <c r="J39" s="246"/>
      <c r="K39" s="247"/>
    </row>
    <row r="40" spans="1:11" x14ac:dyDescent="0.15">
      <c r="A40" s="624"/>
      <c r="B40" s="45" t="s">
        <v>993</v>
      </c>
      <c r="C40" s="45" t="s">
        <v>956</v>
      </c>
      <c r="D40" s="251" t="s">
        <v>994</v>
      </c>
      <c r="E40" s="249">
        <v>0.7</v>
      </c>
      <c r="F40" s="248"/>
      <c r="G40" s="249"/>
      <c r="H40" s="248">
        <v>1</v>
      </c>
      <c r="I40" s="249">
        <f>E40*H40</f>
        <v>0.7</v>
      </c>
      <c r="J40" s="248"/>
      <c r="K40" s="249"/>
    </row>
    <row r="41" spans="1:11" x14ac:dyDescent="0.15">
      <c r="A41" s="636" t="s">
        <v>963</v>
      </c>
      <c r="B41" s="45" t="s">
        <v>999</v>
      </c>
      <c r="C41" s="45" t="s">
        <v>1003</v>
      </c>
      <c r="D41" s="251" t="s">
        <v>1001</v>
      </c>
      <c r="E41" s="249">
        <v>2.6</v>
      </c>
      <c r="F41" s="248">
        <v>1</v>
      </c>
      <c r="G41" s="249">
        <f>E41*F41</f>
        <v>2.6</v>
      </c>
      <c r="H41" s="248"/>
      <c r="I41" s="249"/>
      <c r="J41" s="248"/>
      <c r="K41" s="249"/>
    </row>
    <row r="42" spans="1:11" x14ac:dyDescent="0.15">
      <c r="A42" s="637"/>
      <c r="B42" s="45" t="s">
        <v>1000</v>
      </c>
      <c r="C42" s="45" t="s">
        <v>1003</v>
      </c>
      <c r="D42" s="251" t="s">
        <v>1002</v>
      </c>
      <c r="E42" s="249">
        <v>2.5</v>
      </c>
      <c r="F42" s="248"/>
      <c r="G42" s="249"/>
      <c r="H42" s="248">
        <v>1</v>
      </c>
      <c r="I42" s="249">
        <f>E42*H42</f>
        <v>2.5</v>
      </c>
      <c r="J42" s="248"/>
      <c r="K42" s="249"/>
    </row>
    <row r="43" spans="1:11" x14ac:dyDescent="0.15">
      <c r="A43" s="636" t="s">
        <v>1004</v>
      </c>
      <c r="B43" s="45" t="s">
        <v>1005</v>
      </c>
      <c r="C43" s="45" t="s">
        <v>1007</v>
      </c>
      <c r="D43" s="251" t="s">
        <v>1028</v>
      </c>
      <c r="E43" s="249">
        <v>1.1000000000000001</v>
      </c>
      <c r="F43" s="248">
        <v>1</v>
      </c>
      <c r="G43" s="249">
        <f t="shared" ref="G43" si="2">E43*F43</f>
        <v>1.1000000000000001</v>
      </c>
      <c r="H43" s="248"/>
      <c r="I43" s="249"/>
      <c r="J43" s="248"/>
      <c r="K43" s="249"/>
    </row>
    <row r="44" spans="1:11" x14ac:dyDescent="0.15">
      <c r="A44" s="637"/>
      <c r="B44" s="45" t="s">
        <v>1006</v>
      </c>
      <c r="C44" s="45" t="s">
        <v>955</v>
      </c>
      <c r="D44" s="251" t="s">
        <v>1008</v>
      </c>
      <c r="E44" s="249">
        <v>2.2000000000000002</v>
      </c>
      <c r="F44" s="248"/>
      <c r="G44" s="249"/>
      <c r="H44" s="248">
        <v>1</v>
      </c>
      <c r="I44" s="249">
        <f>E44*H44</f>
        <v>2.2000000000000002</v>
      </c>
      <c r="J44" s="248"/>
      <c r="K44" s="249"/>
    </row>
    <row r="45" spans="1:11" x14ac:dyDescent="0.15">
      <c r="A45" s="636" t="s">
        <v>1009</v>
      </c>
      <c r="B45" s="45" t="s">
        <v>1010</v>
      </c>
      <c r="C45" s="45" t="s">
        <v>547</v>
      </c>
      <c r="D45" s="251" t="s">
        <v>504</v>
      </c>
      <c r="E45" s="249">
        <v>0.7</v>
      </c>
      <c r="F45" s="248">
        <v>2</v>
      </c>
      <c r="G45" s="249">
        <f>E45*F45</f>
        <v>1.4</v>
      </c>
      <c r="H45" s="248"/>
      <c r="I45" s="249"/>
      <c r="J45" s="248"/>
      <c r="K45" s="249"/>
    </row>
    <row r="46" spans="1:11" x14ac:dyDescent="0.15">
      <c r="A46" s="637"/>
      <c r="B46" s="45" t="s">
        <v>1011</v>
      </c>
      <c r="C46" s="45" t="s">
        <v>547</v>
      </c>
      <c r="D46" s="251" t="s">
        <v>1012</v>
      </c>
      <c r="E46" s="249">
        <v>0.7</v>
      </c>
      <c r="F46" s="248"/>
      <c r="G46" s="249"/>
      <c r="H46" s="248">
        <v>2</v>
      </c>
      <c r="I46" s="249">
        <f>E46*H46</f>
        <v>1.4</v>
      </c>
      <c r="J46" s="248"/>
      <c r="K46" s="249"/>
    </row>
    <row r="47" spans="1:11" ht="14.45" customHeight="1" x14ac:dyDescent="0.15">
      <c r="A47" s="636" t="s">
        <v>1013</v>
      </c>
      <c r="B47" s="45" t="s">
        <v>1014</v>
      </c>
      <c r="C47" s="45" t="s">
        <v>616</v>
      </c>
      <c r="D47" s="251" t="s">
        <v>1016</v>
      </c>
      <c r="E47" s="249">
        <v>0.3</v>
      </c>
      <c r="F47" s="248">
        <v>2</v>
      </c>
      <c r="G47" s="249">
        <f>E47*F47</f>
        <v>0.6</v>
      </c>
      <c r="H47" s="248"/>
      <c r="I47" s="249"/>
      <c r="J47" s="248"/>
      <c r="K47" s="249"/>
    </row>
    <row r="48" spans="1:11" ht="14.45" customHeight="1" x14ac:dyDescent="0.15">
      <c r="A48" s="637"/>
      <c r="B48" s="45" t="s">
        <v>1015</v>
      </c>
      <c r="C48" s="45" t="s">
        <v>616</v>
      </c>
      <c r="D48" s="251" t="s">
        <v>1017</v>
      </c>
      <c r="E48" s="249">
        <v>0.3</v>
      </c>
      <c r="F48" s="248"/>
      <c r="G48" s="249"/>
      <c r="H48" s="248">
        <v>1</v>
      </c>
      <c r="I48" s="249">
        <f>E48*H48</f>
        <v>0.3</v>
      </c>
      <c r="J48" s="248"/>
      <c r="K48" s="249"/>
    </row>
    <row r="49" spans="1:11" x14ac:dyDescent="0.15">
      <c r="A49" s="262" t="s">
        <v>964</v>
      </c>
      <c r="B49" s="45" t="s">
        <v>477</v>
      </c>
      <c r="C49" s="45" t="s">
        <v>957</v>
      </c>
      <c r="D49" s="251" t="s">
        <v>1017</v>
      </c>
      <c r="E49" s="249">
        <v>0.2</v>
      </c>
      <c r="F49" s="248">
        <v>3</v>
      </c>
      <c r="G49" s="249">
        <f>E49*F49</f>
        <v>0.60000000000000009</v>
      </c>
      <c r="H49" s="248">
        <v>3</v>
      </c>
      <c r="I49" s="249">
        <f>E49*H49</f>
        <v>0.60000000000000009</v>
      </c>
      <c r="J49" s="248">
        <v>3</v>
      </c>
      <c r="K49" s="249">
        <f>E49*J49</f>
        <v>0.60000000000000009</v>
      </c>
    </row>
    <row r="50" spans="1:11" x14ac:dyDescent="0.15">
      <c r="A50" s="636" t="s">
        <v>1013</v>
      </c>
      <c r="B50" s="45" t="s">
        <v>1014</v>
      </c>
      <c r="C50" s="45" t="s">
        <v>616</v>
      </c>
      <c r="D50" s="251" t="s">
        <v>1016</v>
      </c>
      <c r="E50" s="249">
        <v>0.3</v>
      </c>
      <c r="F50" s="248">
        <v>2</v>
      </c>
      <c r="G50" s="249">
        <f>E50*F50</f>
        <v>0.6</v>
      </c>
      <c r="H50" s="248"/>
      <c r="I50" s="249"/>
      <c r="J50" s="248"/>
      <c r="K50" s="249"/>
    </row>
    <row r="51" spans="1:11" x14ac:dyDescent="0.15">
      <c r="A51" s="637"/>
      <c r="B51" s="45" t="s">
        <v>1015</v>
      </c>
      <c r="C51" s="45" t="s">
        <v>616</v>
      </c>
      <c r="D51" s="251" t="s">
        <v>1017</v>
      </c>
      <c r="E51" s="249">
        <v>0.3</v>
      </c>
      <c r="F51" s="248"/>
      <c r="G51" s="249"/>
      <c r="H51" s="248">
        <v>4</v>
      </c>
      <c r="I51" s="249">
        <f>E51*H51</f>
        <v>1.2</v>
      </c>
      <c r="J51" s="248">
        <v>4</v>
      </c>
      <c r="K51" s="249">
        <f>E51*J51</f>
        <v>1.2</v>
      </c>
    </row>
    <row r="52" spans="1:11" x14ac:dyDescent="0.15">
      <c r="A52" s="636" t="s">
        <v>990</v>
      </c>
      <c r="B52" s="45" t="s">
        <v>1018</v>
      </c>
      <c r="C52" s="45" t="s">
        <v>1019</v>
      </c>
      <c r="D52" s="251" t="s">
        <v>1020</v>
      </c>
      <c r="E52" s="249">
        <v>2.4</v>
      </c>
      <c r="F52" s="248">
        <v>1</v>
      </c>
      <c r="G52" s="249">
        <f>E52*F52</f>
        <v>2.4</v>
      </c>
      <c r="H52" s="248"/>
      <c r="I52" s="249"/>
      <c r="J52" s="248"/>
      <c r="K52" s="249"/>
    </row>
    <row r="53" spans="1:11" x14ac:dyDescent="0.15">
      <c r="A53" s="637"/>
      <c r="B53" s="45" t="s">
        <v>640</v>
      </c>
      <c r="C53" s="45" t="s">
        <v>988</v>
      </c>
      <c r="D53" s="251" t="s">
        <v>1021</v>
      </c>
      <c r="E53" s="249">
        <v>3.6</v>
      </c>
      <c r="F53" s="248"/>
      <c r="G53" s="249"/>
      <c r="H53" s="248">
        <v>1</v>
      </c>
      <c r="I53" s="249">
        <f>E53*H53</f>
        <v>3.6</v>
      </c>
      <c r="J53" s="248">
        <v>1</v>
      </c>
      <c r="K53" s="249">
        <f>E53*J53</f>
        <v>3.6</v>
      </c>
    </row>
    <row r="54" spans="1:11" x14ac:dyDescent="0.15">
      <c r="A54" s="636" t="s">
        <v>1027</v>
      </c>
      <c r="B54" s="45" t="s">
        <v>1022</v>
      </c>
      <c r="C54" s="45" t="s">
        <v>1024</v>
      </c>
      <c r="D54" s="251" t="s">
        <v>1025</v>
      </c>
      <c r="E54" s="249">
        <v>1.1000000000000001</v>
      </c>
      <c r="F54" s="248"/>
      <c r="G54" s="249"/>
      <c r="H54" s="248">
        <v>1</v>
      </c>
      <c r="I54" s="249">
        <f>E54*H54</f>
        <v>1.1000000000000001</v>
      </c>
      <c r="J54" s="248">
        <v>1</v>
      </c>
      <c r="K54" s="249">
        <f>E54*J54</f>
        <v>1.1000000000000001</v>
      </c>
    </row>
    <row r="55" spans="1:11" x14ac:dyDescent="0.15">
      <c r="A55" s="625"/>
      <c r="B55" s="45" t="s">
        <v>1023</v>
      </c>
      <c r="C55" s="45" t="s">
        <v>1024</v>
      </c>
      <c r="D55" s="251" t="s">
        <v>1026</v>
      </c>
      <c r="E55" s="263">
        <v>1</v>
      </c>
      <c r="F55" s="248">
        <v>1</v>
      </c>
      <c r="G55" s="263">
        <f>E55*F55</f>
        <v>1</v>
      </c>
      <c r="H55" s="248"/>
      <c r="I55" s="249"/>
      <c r="J55" s="248"/>
      <c r="K55" s="249"/>
    </row>
    <row r="56" spans="1:11" x14ac:dyDescent="0.15">
      <c r="A56" s="625"/>
      <c r="B56" s="45" t="s">
        <v>1006</v>
      </c>
      <c r="C56" s="45" t="s">
        <v>955</v>
      </c>
      <c r="D56" s="251" t="s">
        <v>1008</v>
      </c>
      <c r="E56" s="249">
        <v>2.2000000000000002</v>
      </c>
      <c r="F56" s="248"/>
      <c r="G56" s="249"/>
      <c r="H56" s="248">
        <v>1</v>
      </c>
      <c r="I56" s="249">
        <f>E56*H56</f>
        <v>2.2000000000000002</v>
      </c>
      <c r="J56" s="248">
        <v>1</v>
      </c>
      <c r="K56" s="249">
        <f>E56*J56</f>
        <v>2.2000000000000002</v>
      </c>
    </row>
    <row r="57" spans="1:11" ht="14.25" thickBot="1" x14ac:dyDescent="0.2">
      <c r="A57" s="626"/>
      <c r="B57" s="45" t="s">
        <v>947</v>
      </c>
      <c r="C57" s="45" t="s">
        <v>955</v>
      </c>
      <c r="D57" s="251" t="s">
        <v>976</v>
      </c>
      <c r="E57" s="249">
        <v>2.2999999999999998</v>
      </c>
      <c r="F57" s="248">
        <v>1</v>
      </c>
      <c r="G57" s="249">
        <f>E57*F57</f>
        <v>2.2999999999999998</v>
      </c>
      <c r="H57" s="248"/>
      <c r="I57" s="249"/>
      <c r="J57" s="248"/>
      <c r="K57" s="249"/>
    </row>
    <row r="58" spans="1:11" ht="15" thickTop="1" thickBot="1" x14ac:dyDescent="0.2">
      <c r="A58" s="633" t="s">
        <v>973</v>
      </c>
      <c r="B58" s="634"/>
      <c r="C58" s="634"/>
      <c r="D58" s="634"/>
      <c r="E58" s="635"/>
      <c r="F58" s="242"/>
      <c r="G58" s="245">
        <f>SUM(G39:G57)</f>
        <v>13.399999999999999</v>
      </c>
      <c r="H58" s="242"/>
      <c r="I58" s="245">
        <f>SUM(I39:I57)</f>
        <v>15.8</v>
      </c>
      <c r="J58" s="242"/>
      <c r="K58" s="245">
        <f>SUM(K39:K57)</f>
        <v>8.6999999999999993</v>
      </c>
    </row>
    <row r="59" spans="1:11" ht="14.25" thickTop="1" x14ac:dyDescent="0.15"/>
    <row r="60" spans="1:11" ht="14.25" thickBot="1" x14ac:dyDescent="0.2">
      <c r="A60" t="s">
        <v>1029</v>
      </c>
    </row>
    <row r="61" spans="1:11" ht="14.25" thickTop="1" x14ac:dyDescent="0.15">
      <c r="A61" s="629" t="s">
        <v>942</v>
      </c>
      <c r="B61" s="631"/>
      <c r="C61" s="631"/>
      <c r="D61" s="631"/>
      <c r="E61" s="630"/>
      <c r="F61" s="638"/>
      <c r="G61" s="639"/>
    </row>
    <row r="62" spans="1:11" x14ac:dyDescent="0.15">
      <c r="A62" s="627" t="s">
        <v>943</v>
      </c>
      <c r="B62" s="632"/>
      <c r="C62" s="632"/>
      <c r="D62" s="632"/>
      <c r="E62" s="628"/>
      <c r="F62" s="627" t="s">
        <v>1030</v>
      </c>
      <c r="G62" s="628"/>
    </row>
    <row r="63" spans="1:11" ht="14.25" thickBot="1" x14ac:dyDescent="0.2">
      <c r="A63" s="252" t="s">
        <v>944</v>
      </c>
      <c r="B63" s="253" t="s">
        <v>945</v>
      </c>
      <c r="C63" s="253" t="s">
        <v>954</v>
      </c>
      <c r="D63" s="258" t="s">
        <v>974</v>
      </c>
      <c r="E63" s="243" t="s">
        <v>969</v>
      </c>
      <c r="F63" s="241" t="s">
        <v>970</v>
      </c>
      <c r="G63" s="243" t="s">
        <v>971</v>
      </c>
    </row>
    <row r="64" spans="1:11" ht="14.25" thickTop="1" x14ac:dyDescent="0.15">
      <c r="A64" s="254" t="s">
        <v>292</v>
      </c>
      <c r="B64" s="255" t="s">
        <v>948</v>
      </c>
      <c r="C64" s="255" t="s">
        <v>956</v>
      </c>
      <c r="D64" s="250" t="s">
        <v>977</v>
      </c>
      <c r="E64" s="247">
        <v>0.8</v>
      </c>
      <c r="F64" s="246">
        <v>1</v>
      </c>
      <c r="G64" s="247">
        <f>E64*F64</f>
        <v>0.8</v>
      </c>
    </row>
    <row r="65" spans="1:7" x14ac:dyDescent="0.15">
      <c r="A65" s="256" t="s">
        <v>963</v>
      </c>
      <c r="B65" s="45" t="s">
        <v>999</v>
      </c>
      <c r="C65" s="45" t="s">
        <v>1003</v>
      </c>
      <c r="D65" s="251" t="s">
        <v>1001</v>
      </c>
      <c r="E65" s="249">
        <v>2.6</v>
      </c>
      <c r="F65" s="248">
        <v>1</v>
      </c>
      <c r="G65" s="249">
        <f t="shared" ref="G65:G71" si="3">E65*F65</f>
        <v>2.6</v>
      </c>
    </row>
    <row r="66" spans="1:7" x14ac:dyDescent="0.15">
      <c r="A66" s="257" t="s">
        <v>1004</v>
      </c>
      <c r="B66" s="45" t="s">
        <v>1005</v>
      </c>
      <c r="C66" s="45" t="s">
        <v>1007</v>
      </c>
      <c r="D66" s="251" t="s">
        <v>1028</v>
      </c>
      <c r="E66" s="249">
        <v>1.1000000000000001</v>
      </c>
      <c r="F66" s="248">
        <v>1</v>
      </c>
      <c r="G66" s="249">
        <f t="shared" si="3"/>
        <v>1.1000000000000001</v>
      </c>
    </row>
    <row r="67" spans="1:7" x14ac:dyDescent="0.15">
      <c r="A67" s="257" t="s">
        <v>1009</v>
      </c>
      <c r="B67" s="45" t="s">
        <v>1010</v>
      </c>
      <c r="C67" s="45" t="s">
        <v>547</v>
      </c>
      <c r="D67" s="251" t="s">
        <v>504</v>
      </c>
      <c r="E67" s="249">
        <v>0.7</v>
      </c>
      <c r="F67" s="248">
        <v>1</v>
      </c>
      <c r="G67" s="249">
        <f t="shared" si="3"/>
        <v>0.7</v>
      </c>
    </row>
    <row r="68" spans="1:7" x14ac:dyDescent="0.15">
      <c r="A68" s="257" t="s">
        <v>1013</v>
      </c>
      <c r="B68" s="45" t="s">
        <v>1014</v>
      </c>
      <c r="C68" s="45" t="s">
        <v>616</v>
      </c>
      <c r="D68" s="251" t="s">
        <v>1016</v>
      </c>
      <c r="E68" s="249">
        <v>0.3</v>
      </c>
      <c r="F68" s="248">
        <v>4</v>
      </c>
      <c r="G68" s="249">
        <f t="shared" si="3"/>
        <v>1.2</v>
      </c>
    </row>
    <row r="69" spans="1:7" x14ac:dyDescent="0.15">
      <c r="A69" s="257" t="s">
        <v>990</v>
      </c>
      <c r="B69" s="45" t="s">
        <v>1018</v>
      </c>
      <c r="C69" s="45" t="s">
        <v>1019</v>
      </c>
      <c r="D69" s="251" t="s">
        <v>1020</v>
      </c>
      <c r="E69" s="249">
        <v>2.4</v>
      </c>
      <c r="F69" s="248">
        <v>1</v>
      </c>
      <c r="G69" s="249">
        <f t="shared" si="3"/>
        <v>2.4</v>
      </c>
    </row>
    <row r="70" spans="1:7" x14ac:dyDescent="0.15">
      <c r="A70" s="636" t="s">
        <v>1004</v>
      </c>
      <c r="B70" s="45" t="s">
        <v>1023</v>
      </c>
      <c r="C70" s="45" t="s">
        <v>1024</v>
      </c>
      <c r="D70" s="251" t="s">
        <v>1026</v>
      </c>
      <c r="E70" s="263">
        <v>1</v>
      </c>
      <c r="F70" s="248">
        <v>1</v>
      </c>
      <c r="G70" s="263">
        <f t="shared" si="3"/>
        <v>1</v>
      </c>
    </row>
    <row r="71" spans="1:7" ht="14.25" thickBot="1" x14ac:dyDescent="0.2">
      <c r="A71" s="626"/>
      <c r="B71" s="45" t="s">
        <v>947</v>
      </c>
      <c r="C71" s="45" t="s">
        <v>955</v>
      </c>
      <c r="D71" s="251" t="s">
        <v>976</v>
      </c>
      <c r="E71" s="249">
        <v>2.2999999999999998</v>
      </c>
      <c r="F71" s="248">
        <v>1</v>
      </c>
      <c r="G71" s="249">
        <f t="shared" si="3"/>
        <v>2.2999999999999998</v>
      </c>
    </row>
    <row r="72" spans="1:7" ht="15" thickTop="1" thickBot="1" x14ac:dyDescent="0.2">
      <c r="A72" s="633" t="s">
        <v>973</v>
      </c>
      <c r="B72" s="634"/>
      <c r="C72" s="634"/>
      <c r="D72" s="634"/>
      <c r="E72" s="635"/>
      <c r="F72" s="242"/>
      <c r="G72" s="245">
        <f>SUM(G64:G71)</f>
        <v>12.100000000000001</v>
      </c>
    </row>
    <row r="73" spans="1:7" ht="14.25" thickTop="1" x14ac:dyDescent="0.15"/>
    <row r="74" spans="1:7" ht="14.25" thickBot="1" x14ac:dyDescent="0.2">
      <c r="A74" t="s">
        <v>1031</v>
      </c>
    </row>
    <row r="75" spans="1:7" ht="14.25" thickTop="1" x14ac:dyDescent="0.15">
      <c r="A75" s="629" t="s">
        <v>942</v>
      </c>
      <c r="B75" s="631"/>
      <c r="C75" s="631"/>
      <c r="D75" s="631"/>
      <c r="E75" s="630"/>
      <c r="F75" s="638"/>
      <c r="G75" s="639"/>
    </row>
    <row r="76" spans="1:7" x14ac:dyDescent="0.15">
      <c r="A76" s="627" t="s">
        <v>943</v>
      </c>
      <c r="B76" s="632"/>
      <c r="C76" s="632"/>
      <c r="D76" s="632"/>
      <c r="E76" s="628"/>
      <c r="F76" s="627" t="s">
        <v>1032</v>
      </c>
      <c r="G76" s="628"/>
    </row>
    <row r="77" spans="1:7" ht="14.25" thickBot="1" x14ac:dyDescent="0.2">
      <c r="A77" s="252" t="s">
        <v>944</v>
      </c>
      <c r="B77" s="253" t="s">
        <v>945</v>
      </c>
      <c r="C77" s="253" t="s">
        <v>954</v>
      </c>
      <c r="D77" s="258" t="s">
        <v>974</v>
      </c>
      <c r="E77" s="243" t="s">
        <v>969</v>
      </c>
      <c r="F77" s="241" t="s">
        <v>970</v>
      </c>
      <c r="G77" s="243" t="s">
        <v>971</v>
      </c>
    </row>
    <row r="78" spans="1:7" ht="14.25" thickTop="1" x14ac:dyDescent="0.15">
      <c r="A78" s="254" t="s">
        <v>292</v>
      </c>
      <c r="B78" s="255" t="s">
        <v>948</v>
      </c>
      <c r="C78" s="255" t="s">
        <v>956</v>
      </c>
      <c r="D78" s="250" t="s">
        <v>977</v>
      </c>
      <c r="E78" s="247">
        <v>0.8</v>
      </c>
      <c r="F78" s="246">
        <v>1</v>
      </c>
      <c r="G78" s="247">
        <f>E78*F78</f>
        <v>0.8</v>
      </c>
    </row>
    <row r="79" spans="1:7" x14ac:dyDescent="0.15">
      <c r="A79" s="256" t="s">
        <v>963</v>
      </c>
      <c r="B79" s="45" t="s">
        <v>999</v>
      </c>
      <c r="C79" s="45" t="s">
        <v>1003</v>
      </c>
      <c r="D79" s="251" t="s">
        <v>1001</v>
      </c>
      <c r="E79" s="249">
        <v>2.6</v>
      </c>
      <c r="F79" s="248">
        <v>1</v>
      </c>
      <c r="G79" s="249">
        <f t="shared" ref="G79:G85" si="4">E79*F79</f>
        <v>2.6</v>
      </c>
    </row>
    <row r="80" spans="1:7" x14ac:dyDescent="0.15">
      <c r="A80" s="257" t="s">
        <v>1004</v>
      </c>
      <c r="B80" s="45" t="s">
        <v>1005</v>
      </c>
      <c r="C80" s="45" t="s">
        <v>1007</v>
      </c>
      <c r="D80" s="251" t="s">
        <v>1028</v>
      </c>
      <c r="E80" s="249">
        <v>1.1000000000000001</v>
      </c>
      <c r="F80" s="248">
        <v>2</v>
      </c>
      <c r="G80" s="249">
        <f t="shared" si="4"/>
        <v>2.2000000000000002</v>
      </c>
    </row>
    <row r="81" spans="1:7" x14ac:dyDescent="0.15">
      <c r="A81" s="257" t="s">
        <v>1009</v>
      </c>
      <c r="B81" s="45" t="s">
        <v>1010</v>
      </c>
      <c r="C81" s="45" t="s">
        <v>547</v>
      </c>
      <c r="D81" s="251" t="s">
        <v>504</v>
      </c>
      <c r="E81" s="249">
        <v>0.7</v>
      </c>
      <c r="F81" s="248">
        <v>1</v>
      </c>
      <c r="G81" s="249">
        <f t="shared" si="4"/>
        <v>0.7</v>
      </c>
    </row>
    <row r="82" spans="1:7" x14ac:dyDescent="0.15">
      <c r="A82" s="257" t="s">
        <v>1013</v>
      </c>
      <c r="B82" s="45" t="s">
        <v>1014</v>
      </c>
      <c r="C82" s="45" t="s">
        <v>616</v>
      </c>
      <c r="D82" s="251" t="s">
        <v>1016</v>
      </c>
      <c r="E82" s="249">
        <v>0.3</v>
      </c>
      <c r="F82" s="248">
        <v>4</v>
      </c>
      <c r="G82" s="249">
        <f t="shared" si="4"/>
        <v>1.2</v>
      </c>
    </row>
    <row r="83" spans="1:7" x14ac:dyDescent="0.15">
      <c r="A83" s="257" t="s">
        <v>990</v>
      </c>
      <c r="B83" s="45" t="s">
        <v>1033</v>
      </c>
      <c r="C83" s="45" t="s">
        <v>1019</v>
      </c>
      <c r="D83" s="251" t="s">
        <v>1034</v>
      </c>
      <c r="E83" s="249">
        <v>2.2999999999999998</v>
      </c>
      <c r="F83" s="248">
        <v>1</v>
      </c>
      <c r="G83" s="249">
        <f t="shared" si="4"/>
        <v>2.2999999999999998</v>
      </c>
    </row>
    <row r="84" spans="1:7" x14ac:dyDescent="0.15">
      <c r="A84" s="636" t="s">
        <v>1004</v>
      </c>
      <c r="B84" s="45" t="s">
        <v>1023</v>
      </c>
      <c r="C84" s="45" t="s">
        <v>1024</v>
      </c>
      <c r="D84" s="251" t="s">
        <v>1026</v>
      </c>
      <c r="E84" s="263">
        <v>1</v>
      </c>
      <c r="F84" s="248">
        <v>1</v>
      </c>
      <c r="G84" s="263">
        <f t="shared" si="4"/>
        <v>1</v>
      </c>
    </row>
    <row r="85" spans="1:7" ht="14.25" thickBot="1" x14ac:dyDescent="0.2">
      <c r="A85" s="626"/>
      <c r="B85" s="45" t="s">
        <v>947</v>
      </c>
      <c r="C85" s="45" t="s">
        <v>955</v>
      </c>
      <c r="D85" s="251" t="s">
        <v>976</v>
      </c>
      <c r="E85" s="249">
        <v>2.2999999999999998</v>
      </c>
      <c r="F85" s="248">
        <v>1</v>
      </c>
      <c r="G85" s="249">
        <f t="shared" si="4"/>
        <v>2.2999999999999998</v>
      </c>
    </row>
    <row r="86" spans="1:7" ht="15" thickTop="1" thickBot="1" x14ac:dyDescent="0.2">
      <c r="A86" s="633" t="s">
        <v>973</v>
      </c>
      <c r="B86" s="634"/>
      <c r="C86" s="634"/>
      <c r="D86" s="634"/>
      <c r="E86" s="635"/>
      <c r="F86" s="242"/>
      <c r="G86" s="245">
        <f>SUM(G78:G85)</f>
        <v>13.100000000000001</v>
      </c>
    </row>
    <row r="87" spans="1:7" ht="14.25" thickTop="1" x14ac:dyDescent="0.15"/>
    <row r="88" spans="1:7" x14ac:dyDescent="0.15">
      <c r="A88" t="s">
        <v>42</v>
      </c>
    </row>
    <row r="89" spans="1:7" ht="14.25" thickBot="1" x14ac:dyDescent="0.2">
      <c r="A89" t="s">
        <v>1035</v>
      </c>
    </row>
    <row r="90" spans="1:7" ht="14.25" thickTop="1" x14ac:dyDescent="0.15">
      <c r="A90" s="629" t="s">
        <v>942</v>
      </c>
      <c r="B90" s="631"/>
      <c r="C90" s="631"/>
      <c r="D90" s="631"/>
      <c r="E90" s="630"/>
      <c r="F90" s="638"/>
      <c r="G90" s="639"/>
    </row>
    <row r="91" spans="1:7" x14ac:dyDescent="0.15">
      <c r="A91" s="627" t="s">
        <v>943</v>
      </c>
      <c r="B91" s="632"/>
      <c r="C91" s="632"/>
      <c r="D91" s="632"/>
      <c r="E91" s="628"/>
      <c r="F91" s="627" t="s">
        <v>100</v>
      </c>
      <c r="G91" s="628"/>
    </row>
    <row r="92" spans="1:7" ht="14.25" thickBot="1" x14ac:dyDescent="0.2">
      <c r="A92" s="252" t="s">
        <v>944</v>
      </c>
      <c r="B92" s="253" t="s">
        <v>945</v>
      </c>
      <c r="C92" s="253" t="s">
        <v>954</v>
      </c>
      <c r="D92" s="258" t="s">
        <v>974</v>
      </c>
      <c r="E92" s="243" t="s">
        <v>969</v>
      </c>
      <c r="F92" s="241" t="s">
        <v>970</v>
      </c>
      <c r="G92" s="243" t="s">
        <v>971</v>
      </c>
    </row>
    <row r="93" spans="1:7" ht="14.25" thickTop="1" x14ac:dyDescent="0.15">
      <c r="A93" s="254" t="s">
        <v>292</v>
      </c>
      <c r="B93" s="255" t="s">
        <v>948</v>
      </c>
      <c r="C93" s="255" t="s">
        <v>956</v>
      </c>
      <c r="D93" s="250" t="s">
        <v>977</v>
      </c>
      <c r="E93" s="247">
        <v>0.8</v>
      </c>
      <c r="F93" s="246">
        <v>1</v>
      </c>
      <c r="G93" s="247">
        <f>E93*F93</f>
        <v>0.8</v>
      </c>
    </row>
    <row r="94" spans="1:7" x14ac:dyDescent="0.15">
      <c r="A94" s="256" t="s">
        <v>963</v>
      </c>
      <c r="B94" s="45" t="s">
        <v>999</v>
      </c>
      <c r="C94" s="45" t="s">
        <v>1003</v>
      </c>
      <c r="D94" s="251" t="s">
        <v>1001</v>
      </c>
      <c r="E94" s="249">
        <v>2.6</v>
      </c>
      <c r="F94" s="248">
        <v>1</v>
      </c>
      <c r="G94" s="249">
        <f t="shared" ref="G94:G100" si="5">E94*F94</f>
        <v>2.6</v>
      </c>
    </row>
    <row r="95" spans="1:7" x14ac:dyDescent="0.15">
      <c r="A95" s="257" t="s">
        <v>1004</v>
      </c>
      <c r="B95" s="45" t="s">
        <v>947</v>
      </c>
      <c r="C95" s="45" t="s">
        <v>955</v>
      </c>
      <c r="D95" s="251" t="s">
        <v>976</v>
      </c>
      <c r="E95" s="249">
        <v>2.2999999999999998</v>
      </c>
      <c r="F95" s="248">
        <v>2</v>
      </c>
      <c r="G95" s="249">
        <f t="shared" si="5"/>
        <v>4.5999999999999996</v>
      </c>
    </row>
    <row r="96" spans="1:7" x14ac:dyDescent="0.15">
      <c r="A96" s="257" t="s">
        <v>1009</v>
      </c>
      <c r="B96" s="45" t="s">
        <v>1037</v>
      </c>
      <c r="C96" s="45" t="s">
        <v>545</v>
      </c>
      <c r="D96" s="251" t="s">
        <v>543</v>
      </c>
      <c r="E96" s="263">
        <v>1</v>
      </c>
      <c r="F96" s="248">
        <v>1</v>
      </c>
      <c r="G96" s="263">
        <f t="shared" si="5"/>
        <v>1</v>
      </c>
    </row>
    <row r="97" spans="1:7" x14ac:dyDescent="0.15">
      <c r="A97" s="257" t="s">
        <v>1013</v>
      </c>
      <c r="B97" s="45" t="s">
        <v>1014</v>
      </c>
      <c r="C97" s="45" t="s">
        <v>616</v>
      </c>
      <c r="D97" s="251" t="s">
        <v>1016</v>
      </c>
      <c r="E97" s="249">
        <v>0.3</v>
      </c>
      <c r="F97" s="248">
        <v>1</v>
      </c>
      <c r="G97" s="249">
        <f t="shared" si="5"/>
        <v>0.3</v>
      </c>
    </row>
    <row r="98" spans="1:7" x14ac:dyDescent="0.15">
      <c r="A98" s="257" t="s">
        <v>1036</v>
      </c>
      <c r="B98" s="45" t="s">
        <v>1038</v>
      </c>
      <c r="C98" s="45" t="s">
        <v>1039</v>
      </c>
      <c r="D98" s="251" t="s">
        <v>543</v>
      </c>
      <c r="E98" s="249">
        <v>0.7</v>
      </c>
      <c r="F98" s="248">
        <v>2</v>
      </c>
      <c r="G98" s="249">
        <f t="shared" si="5"/>
        <v>1.4</v>
      </c>
    </row>
    <row r="99" spans="1:7" x14ac:dyDescent="0.15">
      <c r="A99" s="257" t="s">
        <v>1013</v>
      </c>
      <c r="B99" s="45" t="s">
        <v>1014</v>
      </c>
      <c r="C99" s="45" t="s">
        <v>616</v>
      </c>
      <c r="D99" s="251" t="s">
        <v>1016</v>
      </c>
      <c r="E99" s="249">
        <v>0.3</v>
      </c>
      <c r="F99" s="248">
        <v>3</v>
      </c>
      <c r="G99" s="249">
        <f t="shared" si="5"/>
        <v>0.89999999999999991</v>
      </c>
    </row>
    <row r="100" spans="1:7" ht="14.25" thickBot="1" x14ac:dyDescent="0.2">
      <c r="A100" s="256" t="s">
        <v>990</v>
      </c>
      <c r="B100" s="45" t="s">
        <v>649</v>
      </c>
      <c r="C100" s="45" t="s">
        <v>1040</v>
      </c>
      <c r="D100" s="251" t="s">
        <v>1041</v>
      </c>
      <c r="E100" s="263">
        <v>2.1</v>
      </c>
      <c r="F100" s="248">
        <v>1</v>
      </c>
      <c r="G100" s="263">
        <f t="shared" si="5"/>
        <v>2.1</v>
      </c>
    </row>
    <row r="101" spans="1:7" ht="15" thickTop="1" thickBot="1" x14ac:dyDescent="0.2">
      <c r="A101" s="633" t="s">
        <v>973</v>
      </c>
      <c r="B101" s="634"/>
      <c r="C101" s="634"/>
      <c r="D101" s="634"/>
      <c r="E101" s="635"/>
      <c r="F101" s="242"/>
      <c r="G101" s="245">
        <f>SUM(G93:G100)</f>
        <v>13.700000000000001</v>
      </c>
    </row>
    <row r="102" spans="1:7" ht="14.25" thickTop="1" x14ac:dyDescent="0.15"/>
    <row r="103" spans="1:7" ht="14.25" thickBot="1" x14ac:dyDescent="0.2">
      <c r="A103" t="s">
        <v>1042</v>
      </c>
    </row>
    <row r="104" spans="1:7" ht="14.25" thickTop="1" x14ac:dyDescent="0.15">
      <c r="A104" s="629" t="s">
        <v>942</v>
      </c>
      <c r="B104" s="631"/>
      <c r="C104" s="631"/>
      <c r="D104" s="631"/>
      <c r="E104" s="630"/>
      <c r="F104" s="638"/>
      <c r="G104" s="639"/>
    </row>
    <row r="105" spans="1:7" x14ac:dyDescent="0.15">
      <c r="A105" s="627" t="s">
        <v>943</v>
      </c>
      <c r="B105" s="632"/>
      <c r="C105" s="632"/>
      <c r="D105" s="632"/>
      <c r="E105" s="628"/>
      <c r="F105" s="627" t="s">
        <v>103</v>
      </c>
      <c r="G105" s="628"/>
    </row>
    <row r="106" spans="1:7" ht="14.25" thickBot="1" x14ac:dyDescent="0.2">
      <c r="A106" s="252" t="s">
        <v>944</v>
      </c>
      <c r="B106" s="253" t="s">
        <v>945</v>
      </c>
      <c r="C106" s="253" t="s">
        <v>954</v>
      </c>
      <c r="D106" s="258" t="s">
        <v>974</v>
      </c>
      <c r="E106" s="243" t="s">
        <v>969</v>
      </c>
      <c r="F106" s="241" t="s">
        <v>970</v>
      </c>
      <c r="G106" s="243" t="s">
        <v>971</v>
      </c>
    </row>
    <row r="107" spans="1:7" ht="14.25" thickTop="1" x14ac:dyDescent="0.15">
      <c r="A107" s="254" t="s">
        <v>292</v>
      </c>
      <c r="B107" s="255" t="s">
        <v>993</v>
      </c>
      <c r="C107" s="255" t="s">
        <v>956</v>
      </c>
      <c r="D107" s="250" t="s">
        <v>994</v>
      </c>
      <c r="E107" s="247">
        <v>0.7</v>
      </c>
      <c r="F107" s="246">
        <v>1</v>
      </c>
      <c r="G107" s="247">
        <f>E107*F107</f>
        <v>0.7</v>
      </c>
    </row>
    <row r="108" spans="1:7" x14ac:dyDescent="0.15">
      <c r="A108" s="256" t="s">
        <v>963</v>
      </c>
      <c r="B108" s="45" t="s">
        <v>1045</v>
      </c>
      <c r="C108" s="45" t="s">
        <v>1003</v>
      </c>
      <c r="D108" s="251" t="s">
        <v>1047</v>
      </c>
      <c r="E108" s="249">
        <v>2.2999999999999998</v>
      </c>
      <c r="F108" s="248">
        <v>1</v>
      </c>
      <c r="G108" s="249">
        <f t="shared" ref="G108:G114" si="6">E108*F108</f>
        <v>2.2999999999999998</v>
      </c>
    </row>
    <row r="109" spans="1:7" x14ac:dyDescent="0.15">
      <c r="A109" s="257" t="s">
        <v>1004</v>
      </c>
      <c r="B109" s="45" t="s">
        <v>1006</v>
      </c>
      <c r="C109" s="45" t="s">
        <v>955</v>
      </c>
      <c r="D109" s="251" t="s">
        <v>1008</v>
      </c>
      <c r="E109" s="249">
        <v>2.2000000000000002</v>
      </c>
      <c r="F109" s="248">
        <v>2</v>
      </c>
      <c r="G109" s="249">
        <f t="shared" si="6"/>
        <v>4.4000000000000004</v>
      </c>
    </row>
    <row r="110" spans="1:7" x14ac:dyDescent="0.15">
      <c r="A110" s="257" t="s">
        <v>1009</v>
      </c>
      <c r="B110" s="45" t="s">
        <v>1037</v>
      </c>
      <c r="C110" s="45" t="s">
        <v>545</v>
      </c>
      <c r="D110" s="251" t="s">
        <v>543</v>
      </c>
      <c r="E110" s="263">
        <v>1</v>
      </c>
      <c r="F110" s="248">
        <v>1</v>
      </c>
      <c r="G110" s="263">
        <f t="shared" si="6"/>
        <v>1</v>
      </c>
    </row>
    <row r="111" spans="1:7" x14ac:dyDescent="0.15">
      <c r="A111" s="257" t="s">
        <v>1013</v>
      </c>
      <c r="B111" s="45" t="s">
        <v>1015</v>
      </c>
      <c r="C111" s="45" t="s">
        <v>616</v>
      </c>
      <c r="D111" s="251" t="s">
        <v>1017</v>
      </c>
      <c r="E111" s="249">
        <v>0.3</v>
      </c>
      <c r="F111" s="248">
        <v>1</v>
      </c>
      <c r="G111" s="249">
        <f t="shared" si="6"/>
        <v>0.3</v>
      </c>
    </row>
    <row r="112" spans="1:7" x14ac:dyDescent="0.15">
      <c r="A112" s="257" t="s">
        <v>1036</v>
      </c>
      <c r="B112" s="45" t="s">
        <v>1038</v>
      </c>
      <c r="C112" s="45" t="s">
        <v>1039</v>
      </c>
      <c r="D112" s="251" t="s">
        <v>543</v>
      </c>
      <c r="E112" s="249">
        <v>0.7</v>
      </c>
      <c r="F112" s="248">
        <v>2</v>
      </c>
      <c r="G112" s="249">
        <f t="shared" si="6"/>
        <v>1.4</v>
      </c>
    </row>
    <row r="113" spans="1:9" x14ac:dyDescent="0.15">
      <c r="A113" s="257" t="s">
        <v>1013</v>
      </c>
      <c r="B113" s="45" t="s">
        <v>1014</v>
      </c>
      <c r="C113" s="45" t="s">
        <v>616</v>
      </c>
      <c r="D113" s="251" t="s">
        <v>1016</v>
      </c>
      <c r="E113" s="249">
        <v>0.3</v>
      </c>
      <c r="F113" s="248">
        <v>3</v>
      </c>
      <c r="G113" s="249">
        <f t="shared" si="6"/>
        <v>0.89999999999999991</v>
      </c>
    </row>
    <row r="114" spans="1:9" ht="14.25" thickBot="1" x14ac:dyDescent="0.2">
      <c r="A114" s="256" t="s">
        <v>990</v>
      </c>
      <c r="B114" s="45" t="s">
        <v>1046</v>
      </c>
      <c r="C114" s="45" t="s">
        <v>988</v>
      </c>
      <c r="D114" s="251" t="s">
        <v>1021</v>
      </c>
      <c r="E114" s="263">
        <v>3.6</v>
      </c>
      <c r="F114" s="248">
        <v>1</v>
      </c>
      <c r="G114" s="263">
        <f t="shared" si="6"/>
        <v>3.6</v>
      </c>
    </row>
    <row r="115" spans="1:9" ht="15" thickTop="1" thickBot="1" x14ac:dyDescent="0.2">
      <c r="A115" s="633" t="s">
        <v>973</v>
      </c>
      <c r="B115" s="634"/>
      <c r="C115" s="634"/>
      <c r="D115" s="634"/>
      <c r="E115" s="635"/>
      <c r="F115" s="242"/>
      <c r="G115" s="245">
        <f>SUM(G107:G114)</f>
        <v>14.600000000000001</v>
      </c>
    </row>
    <row r="116" spans="1:9" ht="14.25" thickTop="1" x14ac:dyDescent="0.15"/>
    <row r="117" spans="1:9" x14ac:dyDescent="0.15">
      <c r="A117" t="s">
        <v>37</v>
      </c>
    </row>
    <row r="118" spans="1:9" ht="14.25" thickBot="1" x14ac:dyDescent="0.2">
      <c r="A118" t="s">
        <v>1048</v>
      </c>
    </row>
    <row r="119" spans="1:9" ht="14.25" thickTop="1" x14ac:dyDescent="0.15">
      <c r="A119" s="629" t="s">
        <v>942</v>
      </c>
      <c r="B119" s="631"/>
      <c r="C119" s="631"/>
      <c r="D119" s="631"/>
      <c r="E119" s="630"/>
      <c r="F119" s="629" t="s">
        <v>972</v>
      </c>
      <c r="G119" s="630"/>
      <c r="H119" s="629" t="s">
        <v>1049</v>
      </c>
      <c r="I119" s="630"/>
    </row>
    <row r="120" spans="1:9" x14ac:dyDescent="0.15">
      <c r="A120" s="627" t="s">
        <v>943</v>
      </c>
      <c r="B120" s="632"/>
      <c r="C120" s="632"/>
      <c r="D120" s="632"/>
      <c r="E120" s="628"/>
      <c r="F120" s="627" t="s">
        <v>1050</v>
      </c>
      <c r="G120" s="628"/>
      <c r="H120" s="627" t="s">
        <v>128</v>
      </c>
      <c r="I120" s="628"/>
    </row>
    <row r="121" spans="1:9" ht="14.25" thickBot="1" x14ac:dyDescent="0.2">
      <c r="A121" s="252" t="s">
        <v>944</v>
      </c>
      <c r="B121" s="253" t="s">
        <v>945</v>
      </c>
      <c r="C121" s="253" t="s">
        <v>954</v>
      </c>
      <c r="D121" s="258" t="s">
        <v>974</v>
      </c>
      <c r="E121" s="243" t="s">
        <v>969</v>
      </c>
      <c r="F121" s="241" t="s">
        <v>970</v>
      </c>
      <c r="G121" s="243" t="s">
        <v>971</v>
      </c>
      <c r="H121" s="241" t="s">
        <v>970</v>
      </c>
      <c r="I121" s="243" t="s">
        <v>971</v>
      </c>
    </row>
    <row r="122" spans="1:9" ht="14.25" thickTop="1" x14ac:dyDescent="0.15">
      <c r="A122" s="254" t="s">
        <v>292</v>
      </c>
      <c r="B122" s="255" t="s">
        <v>948</v>
      </c>
      <c r="C122" s="255" t="s">
        <v>956</v>
      </c>
      <c r="D122" s="250" t="s">
        <v>977</v>
      </c>
      <c r="E122" s="247">
        <v>0.8</v>
      </c>
      <c r="F122" s="246">
        <v>1</v>
      </c>
      <c r="G122" s="247">
        <f t="shared" ref="G122:G131" si="7">E122*F122</f>
        <v>0.8</v>
      </c>
      <c r="H122" s="246">
        <v>1</v>
      </c>
      <c r="I122" s="247">
        <f t="shared" ref="I122:I132" si="8">E122*H122</f>
        <v>0.8</v>
      </c>
    </row>
    <row r="123" spans="1:9" x14ac:dyDescent="0.15">
      <c r="A123" s="256" t="s">
        <v>1051</v>
      </c>
      <c r="B123" s="45" t="s">
        <v>953</v>
      </c>
      <c r="C123" s="45" t="s">
        <v>962</v>
      </c>
      <c r="D123" s="251" t="s">
        <v>983</v>
      </c>
      <c r="E123" s="249">
        <v>2.5</v>
      </c>
      <c r="F123" s="248">
        <v>1</v>
      </c>
      <c r="G123" s="249">
        <f t="shared" si="7"/>
        <v>2.5</v>
      </c>
      <c r="H123" s="248">
        <v>1</v>
      </c>
      <c r="I123" s="249">
        <f t="shared" si="8"/>
        <v>2.5</v>
      </c>
    </row>
    <row r="124" spans="1:9" x14ac:dyDescent="0.15">
      <c r="A124" s="256" t="s">
        <v>963</v>
      </c>
      <c r="B124" s="45" t="s">
        <v>999</v>
      </c>
      <c r="C124" s="45" t="s">
        <v>1003</v>
      </c>
      <c r="D124" s="251" t="s">
        <v>1001</v>
      </c>
      <c r="E124" s="249">
        <v>2.6</v>
      </c>
      <c r="F124" s="248">
        <v>1</v>
      </c>
      <c r="G124" s="249">
        <f t="shared" si="7"/>
        <v>2.6</v>
      </c>
      <c r="H124" s="248">
        <v>1</v>
      </c>
      <c r="I124" s="249">
        <f t="shared" si="8"/>
        <v>2.6</v>
      </c>
    </row>
    <row r="125" spans="1:9" x14ac:dyDescent="0.15">
      <c r="A125" s="262" t="s">
        <v>1052</v>
      </c>
      <c r="B125" s="45" t="s">
        <v>477</v>
      </c>
      <c r="C125" s="45" t="s">
        <v>957</v>
      </c>
      <c r="D125" s="251" t="s">
        <v>1017</v>
      </c>
      <c r="E125" s="249">
        <v>0.2</v>
      </c>
      <c r="F125" s="248">
        <v>1</v>
      </c>
      <c r="G125" s="249">
        <f t="shared" si="7"/>
        <v>0.2</v>
      </c>
      <c r="H125" s="248">
        <v>1</v>
      </c>
      <c r="I125" s="249">
        <f t="shared" si="8"/>
        <v>0.2</v>
      </c>
    </row>
    <row r="126" spans="1:9" x14ac:dyDescent="0.15">
      <c r="A126" s="257" t="s">
        <v>1004</v>
      </c>
      <c r="B126" s="45" t="s">
        <v>947</v>
      </c>
      <c r="C126" s="45" t="s">
        <v>955</v>
      </c>
      <c r="D126" s="251" t="s">
        <v>976</v>
      </c>
      <c r="E126" s="249">
        <v>2.2999999999999998</v>
      </c>
      <c r="F126" s="248">
        <v>2</v>
      </c>
      <c r="G126" s="249">
        <f t="shared" si="7"/>
        <v>4.5999999999999996</v>
      </c>
      <c r="H126" s="248">
        <v>2</v>
      </c>
      <c r="I126" s="249">
        <f t="shared" si="8"/>
        <v>4.5999999999999996</v>
      </c>
    </row>
    <row r="127" spans="1:9" x14ac:dyDescent="0.15">
      <c r="A127" s="257" t="s">
        <v>1009</v>
      </c>
      <c r="B127" s="45" t="s">
        <v>579</v>
      </c>
      <c r="C127" s="45" t="s">
        <v>1053</v>
      </c>
      <c r="D127" s="251" t="s">
        <v>543</v>
      </c>
      <c r="E127" s="249">
        <v>0.8</v>
      </c>
      <c r="F127" s="248">
        <v>1</v>
      </c>
      <c r="G127" s="249">
        <f t="shared" si="7"/>
        <v>0.8</v>
      </c>
      <c r="H127" s="248">
        <v>1</v>
      </c>
      <c r="I127" s="249">
        <f t="shared" si="8"/>
        <v>0.8</v>
      </c>
    </row>
    <row r="128" spans="1:9" ht="14.45" customHeight="1" x14ac:dyDescent="0.15">
      <c r="A128" s="262" t="s">
        <v>1054</v>
      </c>
      <c r="B128" s="45" t="s">
        <v>1055</v>
      </c>
      <c r="C128" s="45" t="s">
        <v>1058</v>
      </c>
      <c r="D128" s="251" t="s">
        <v>1059</v>
      </c>
      <c r="E128" s="249">
        <v>1.9</v>
      </c>
      <c r="F128" s="248">
        <v>1</v>
      </c>
      <c r="G128" s="249">
        <f t="shared" si="7"/>
        <v>1.9</v>
      </c>
      <c r="H128" s="248">
        <v>1</v>
      </c>
      <c r="I128" s="249">
        <f t="shared" si="8"/>
        <v>1.9</v>
      </c>
    </row>
    <row r="129" spans="1:9" x14ac:dyDescent="0.15">
      <c r="A129" s="262" t="s">
        <v>1013</v>
      </c>
      <c r="B129" s="45" t="s">
        <v>1014</v>
      </c>
      <c r="C129" s="45" t="s">
        <v>616</v>
      </c>
      <c r="D129" s="251" t="s">
        <v>1016</v>
      </c>
      <c r="E129" s="249">
        <v>0.3</v>
      </c>
      <c r="F129" s="248">
        <v>1</v>
      </c>
      <c r="G129" s="249">
        <f t="shared" si="7"/>
        <v>0.3</v>
      </c>
      <c r="H129" s="248">
        <v>1</v>
      </c>
      <c r="I129" s="249">
        <f t="shared" si="8"/>
        <v>0.3</v>
      </c>
    </row>
    <row r="130" spans="1:9" x14ac:dyDescent="0.15">
      <c r="A130" s="256" t="s">
        <v>1036</v>
      </c>
      <c r="B130" s="45" t="s">
        <v>1038</v>
      </c>
      <c r="C130" s="45" t="s">
        <v>1039</v>
      </c>
      <c r="D130" s="251" t="s">
        <v>543</v>
      </c>
      <c r="E130" s="249">
        <v>0.7</v>
      </c>
      <c r="F130" s="248">
        <v>3</v>
      </c>
      <c r="G130" s="249">
        <f t="shared" si="7"/>
        <v>2.0999999999999996</v>
      </c>
      <c r="H130" s="248">
        <v>3</v>
      </c>
      <c r="I130" s="249">
        <f t="shared" si="8"/>
        <v>2.0999999999999996</v>
      </c>
    </row>
    <row r="131" spans="1:9" x14ac:dyDescent="0.15">
      <c r="A131" s="262" t="s">
        <v>1013</v>
      </c>
      <c r="B131" s="45" t="s">
        <v>1014</v>
      </c>
      <c r="C131" s="45" t="s">
        <v>616</v>
      </c>
      <c r="D131" s="251" t="s">
        <v>1016</v>
      </c>
      <c r="E131" s="249">
        <v>0.3</v>
      </c>
      <c r="F131" s="248">
        <v>5</v>
      </c>
      <c r="G131" s="249">
        <f t="shared" si="7"/>
        <v>1.5</v>
      </c>
      <c r="H131" s="248">
        <v>5</v>
      </c>
      <c r="I131" s="249">
        <f t="shared" si="8"/>
        <v>1.5</v>
      </c>
    </row>
    <row r="132" spans="1:9" x14ac:dyDescent="0.15">
      <c r="A132" s="636" t="s">
        <v>990</v>
      </c>
      <c r="B132" s="45" t="s">
        <v>671</v>
      </c>
      <c r="C132" s="45" t="s">
        <v>1060</v>
      </c>
      <c r="D132" s="251" t="s">
        <v>543</v>
      </c>
      <c r="E132" s="249">
        <v>0.7</v>
      </c>
      <c r="F132" s="264"/>
      <c r="G132" s="265"/>
      <c r="H132" s="248">
        <v>1</v>
      </c>
      <c r="I132" s="249">
        <f t="shared" si="8"/>
        <v>0.7</v>
      </c>
    </row>
    <row r="133" spans="1:9" x14ac:dyDescent="0.15">
      <c r="A133" s="625"/>
      <c r="B133" s="45" t="s">
        <v>1056</v>
      </c>
      <c r="C133" s="45" t="s">
        <v>456</v>
      </c>
      <c r="D133" s="251" t="s">
        <v>1061</v>
      </c>
      <c r="E133" s="249">
        <v>2.8</v>
      </c>
      <c r="F133" s="248">
        <v>1</v>
      </c>
      <c r="G133" s="249">
        <f>E133*F133</f>
        <v>2.8</v>
      </c>
      <c r="H133" s="268"/>
      <c r="I133" s="269"/>
    </row>
    <row r="134" spans="1:9" ht="14.25" thickBot="1" x14ac:dyDescent="0.2">
      <c r="A134" s="626"/>
      <c r="B134" s="45" t="s">
        <v>1057</v>
      </c>
      <c r="C134" s="45" t="s">
        <v>456</v>
      </c>
      <c r="D134" s="251" t="s">
        <v>1062</v>
      </c>
      <c r="E134" s="249">
        <v>2.2999999999999998</v>
      </c>
      <c r="F134" s="266"/>
      <c r="G134" s="267"/>
      <c r="H134" s="248">
        <v>1</v>
      </c>
      <c r="I134" s="249">
        <f>E134*H134</f>
        <v>2.2999999999999998</v>
      </c>
    </row>
    <row r="135" spans="1:9" ht="15" thickTop="1" thickBot="1" x14ac:dyDescent="0.2">
      <c r="A135" s="633" t="s">
        <v>973</v>
      </c>
      <c r="B135" s="634"/>
      <c r="C135" s="634"/>
      <c r="D135" s="634"/>
      <c r="E135" s="635"/>
      <c r="F135" s="242"/>
      <c r="G135" s="245">
        <f>SUM(G122:G134)</f>
        <v>20.100000000000001</v>
      </c>
      <c r="H135" s="242"/>
      <c r="I135" s="245">
        <f>SUM(I122:I134)</f>
        <v>20.3</v>
      </c>
    </row>
    <row r="136" spans="1:9" ht="14.25" thickTop="1" x14ac:dyDescent="0.15">
      <c r="A136" s="94" t="s">
        <v>1063</v>
      </c>
    </row>
    <row r="138" spans="1:9" ht="14.25" thickBot="1" x14ac:dyDescent="0.2">
      <c r="A138" t="s">
        <v>1064</v>
      </c>
    </row>
    <row r="139" spans="1:9" ht="14.25" thickTop="1" x14ac:dyDescent="0.15">
      <c r="A139" s="629" t="s">
        <v>942</v>
      </c>
      <c r="B139" s="631"/>
      <c r="C139" s="631"/>
      <c r="D139" s="631"/>
      <c r="E139" s="630"/>
      <c r="F139" s="629" t="s">
        <v>972</v>
      </c>
      <c r="G139" s="630"/>
      <c r="H139" s="629" t="s">
        <v>1049</v>
      </c>
      <c r="I139" s="630"/>
    </row>
    <row r="140" spans="1:9" x14ac:dyDescent="0.15">
      <c r="A140" s="627" t="s">
        <v>943</v>
      </c>
      <c r="B140" s="632"/>
      <c r="C140" s="632"/>
      <c r="D140" s="632"/>
      <c r="E140" s="628"/>
      <c r="F140" s="627" t="s">
        <v>1065</v>
      </c>
      <c r="G140" s="628"/>
      <c r="H140" s="627" t="s">
        <v>130</v>
      </c>
      <c r="I140" s="628"/>
    </row>
    <row r="141" spans="1:9" ht="14.25" thickBot="1" x14ac:dyDescent="0.2">
      <c r="A141" s="252" t="s">
        <v>944</v>
      </c>
      <c r="B141" s="253" t="s">
        <v>945</v>
      </c>
      <c r="C141" s="253" t="s">
        <v>954</v>
      </c>
      <c r="D141" s="258" t="s">
        <v>974</v>
      </c>
      <c r="E141" s="243" t="s">
        <v>969</v>
      </c>
      <c r="F141" s="241" t="s">
        <v>970</v>
      </c>
      <c r="G141" s="243" t="s">
        <v>971</v>
      </c>
      <c r="H141" s="241" t="s">
        <v>970</v>
      </c>
      <c r="I141" s="243" t="s">
        <v>971</v>
      </c>
    </row>
    <row r="142" spans="1:9" ht="14.25" thickTop="1" x14ac:dyDescent="0.15">
      <c r="A142" s="254" t="s">
        <v>292</v>
      </c>
      <c r="B142" s="255" t="s">
        <v>948</v>
      </c>
      <c r="C142" s="255" t="s">
        <v>956</v>
      </c>
      <c r="D142" s="250" t="s">
        <v>977</v>
      </c>
      <c r="E142" s="247">
        <v>0.8</v>
      </c>
      <c r="F142" s="246">
        <v>1</v>
      </c>
      <c r="G142" s="247">
        <f t="shared" ref="G142:G150" si="9">E142*F142</f>
        <v>0.8</v>
      </c>
      <c r="H142" s="246">
        <v>1</v>
      </c>
      <c r="I142" s="247">
        <f t="shared" ref="I142:I151" si="10">E142*H142</f>
        <v>0.8</v>
      </c>
    </row>
    <row r="143" spans="1:9" x14ac:dyDescent="0.15">
      <c r="A143" s="256" t="s">
        <v>1051</v>
      </c>
      <c r="B143" s="45" t="s">
        <v>953</v>
      </c>
      <c r="C143" s="45" t="s">
        <v>962</v>
      </c>
      <c r="D143" s="251" t="s">
        <v>983</v>
      </c>
      <c r="E143" s="249">
        <v>2.5</v>
      </c>
      <c r="F143" s="248">
        <v>1</v>
      </c>
      <c r="G143" s="249">
        <f t="shared" si="9"/>
        <v>2.5</v>
      </c>
      <c r="H143" s="248">
        <v>1</v>
      </c>
      <c r="I143" s="249">
        <f t="shared" si="10"/>
        <v>2.5</v>
      </c>
    </row>
    <row r="144" spans="1:9" x14ac:dyDescent="0.15">
      <c r="A144" s="262" t="s">
        <v>1052</v>
      </c>
      <c r="B144" s="45" t="s">
        <v>477</v>
      </c>
      <c r="C144" s="45" t="s">
        <v>957</v>
      </c>
      <c r="D144" s="251" t="s">
        <v>1017</v>
      </c>
      <c r="E144" s="249">
        <v>0.2</v>
      </c>
      <c r="F144" s="248">
        <v>1</v>
      </c>
      <c r="G144" s="249">
        <f t="shared" si="9"/>
        <v>0.2</v>
      </c>
      <c r="H144" s="248">
        <v>1</v>
      </c>
      <c r="I144" s="249">
        <f t="shared" si="10"/>
        <v>0.2</v>
      </c>
    </row>
    <row r="145" spans="1:9" x14ac:dyDescent="0.15">
      <c r="A145" s="262" t="s">
        <v>963</v>
      </c>
      <c r="B145" s="45" t="s">
        <v>999</v>
      </c>
      <c r="C145" s="45" t="s">
        <v>1003</v>
      </c>
      <c r="D145" s="251" t="s">
        <v>1001</v>
      </c>
      <c r="E145" s="249">
        <v>2.6</v>
      </c>
      <c r="F145" s="248">
        <v>1</v>
      </c>
      <c r="G145" s="249">
        <f t="shared" si="9"/>
        <v>2.6</v>
      </c>
      <c r="H145" s="248">
        <v>1</v>
      </c>
      <c r="I145" s="249">
        <f t="shared" si="10"/>
        <v>2.6</v>
      </c>
    </row>
    <row r="146" spans="1:9" x14ac:dyDescent="0.15">
      <c r="A146" s="257" t="s">
        <v>1004</v>
      </c>
      <c r="B146" s="45" t="s">
        <v>947</v>
      </c>
      <c r="C146" s="45" t="s">
        <v>955</v>
      </c>
      <c r="D146" s="251" t="s">
        <v>976</v>
      </c>
      <c r="E146" s="249">
        <v>2.2999999999999998</v>
      </c>
      <c r="F146" s="248">
        <v>2</v>
      </c>
      <c r="G146" s="249">
        <f t="shared" si="9"/>
        <v>4.5999999999999996</v>
      </c>
      <c r="H146" s="248">
        <v>2</v>
      </c>
      <c r="I146" s="249">
        <f t="shared" si="10"/>
        <v>4.5999999999999996</v>
      </c>
    </row>
    <row r="147" spans="1:9" x14ac:dyDescent="0.15">
      <c r="A147" s="257" t="s">
        <v>1009</v>
      </c>
      <c r="B147" s="45" t="s">
        <v>1037</v>
      </c>
      <c r="C147" s="45" t="s">
        <v>545</v>
      </c>
      <c r="D147" s="251" t="s">
        <v>543</v>
      </c>
      <c r="E147" s="263">
        <v>1</v>
      </c>
      <c r="F147" s="248">
        <v>1</v>
      </c>
      <c r="G147" s="263">
        <f t="shared" si="9"/>
        <v>1</v>
      </c>
      <c r="H147" s="248">
        <v>1</v>
      </c>
      <c r="I147" s="263">
        <f t="shared" si="10"/>
        <v>1</v>
      </c>
    </row>
    <row r="148" spans="1:9" x14ac:dyDescent="0.15">
      <c r="A148" s="262" t="s">
        <v>1013</v>
      </c>
      <c r="B148" s="45" t="s">
        <v>1014</v>
      </c>
      <c r="C148" s="45" t="s">
        <v>616</v>
      </c>
      <c r="D148" s="251" t="s">
        <v>1016</v>
      </c>
      <c r="E148" s="249">
        <v>0.3</v>
      </c>
      <c r="F148" s="248">
        <v>3</v>
      </c>
      <c r="G148" s="249">
        <f t="shared" si="9"/>
        <v>0.89999999999999991</v>
      </c>
      <c r="H148" s="248">
        <v>3</v>
      </c>
      <c r="I148" s="249">
        <f t="shared" si="10"/>
        <v>0.89999999999999991</v>
      </c>
    </row>
    <row r="149" spans="1:9" x14ac:dyDescent="0.15">
      <c r="A149" s="256" t="s">
        <v>1036</v>
      </c>
      <c r="B149" s="45" t="s">
        <v>1038</v>
      </c>
      <c r="C149" s="45" t="s">
        <v>1039</v>
      </c>
      <c r="D149" s="251" t="s">
        <v>543</v>
      </c>
      <c r="E149" s="249">
        <v>0.7</v>
      </c>
      <c r="F149" s="248">
        <v>3</v>
      </c>
      <c r="G149" s="249">
        <f t="shared" si="9"/>
        <v>2.0999999999999996</v>
      </c>
      <c r="H149" s="248">
        <v>3</v>
      </c>
      <c r="I149" s="249">
        <f t="shared" si="10"/>
        <v>2.0999999999999996</v>
      </c>
    </row>
    <row r="150" spans="1:9" x14ac:dyDescent="0.15">
      <c r="A150" s="262" t="s">
        <v>1013</v>
      </c>
      <c r="B150" s="45" t="s">
        <v>1014</v>
      </c>
      <c r="C150" s="45" t="s">
        <v>616</v>
      </c>
      <c r="D150" s="251" t="s">
        <v>1016</v>
      </c>
      <c r="E150" s="249">
        <v>0.3</v>
      </c>
      <c r="F150" s="248">
        <v>9</v>
      </c>
      <c r="G150" s="249">
        <f t="shared" si="9"/>
        <v>2.6999999999999997</v>
      </c>
      <c r="H150" s="248">
        <v>9</v>
      </c>
      <c r="I150" s="249">
        <f t="shared" si="10"/>
        <v>2.6999999999999997</v>
      </c>
    </row>
    <row r="151" spans="1:9" x14ac:dyDescent="0.15">
      <c r="A151" s="636" t="s">
        <v>990</v>
      </c>
      <c r="B151" s="45" t="s">
        <v>671</v>
      </c>
      <c r="C151" s="45" t="s">
        <v>1060</v>
      </c>
      <c r="D151" s="251" t="s">
        <v>543</v>
      </c>
      <c r="E151" s="249">
        <v>0.7</v>
      </c>
      <c r="F151" s="264"/>
      <c r="G151" s="265"/>
      <c r="H151" s="248">
        <v>1</v>
      </c>
      <c r="I151" s="249">
        <f t="shared" si="10"/>
        <v>0.7</v>
      </c>
    </row>
    <row r="152" spans="1:9" x14ac:dyDescent="0.15">
      <c r="A152" s="625"/>
      <c r="B152" s="45" t="s">
        <v>1056</v>
      </c>
      <c r="C152" s="45" t="s">
        <v>456</v>
      </c>
      <c r="D152" s="251" t="s">
        <v>1061</v>
      </c>
      <c r="E152" s="249">
        <v>2.8</v>
      </c>
      <c r="F152" s="248">
        <v>1</v>
      </c>
      <c r="G152" s="249">
        <f>E152*F152</f>
        <v>2.8</v>
      </c>
      <c r="H152" s="268"/>
      <c r="I152" s="269"/>
    </row>
    <row r="153" spans="1:9" ht="14.25" thickBot="1" x14ac:dyDescent="0.2">
      <c r="A153" s="626"/>
      <c r="B153" s="45" t="s">
        <v>1057</v>
      </c>
      <c r="C153" s="45" t="s">
        <v>456</v>
      </c>
      <c r="D153" s="251" t="s">
        <v>1062</v>
      </c>
      <c r="E153" s="249">
        <v>2.2999999999999998</v>
      </c>
      <c r="F153" s="266"/>
      <c r="G153" s="267"/>
      <c r="H153" s="248">
        <v>1</v>
      </c>
      <c r="I153" s="249">
        <f>E153*H153</f>
        <v>2.2999999999999998</v>
      </c>
    </row>
    <row r="154" spans="1:9" ht="15" thickTop="1" thickBot="1" x14ac:dyDescent="0.2">
      <c r="A154" s="633" t="s">
        <v>973</v>
      </c>
      <c r="B154" s="634"/>
      <c r="C154" s="634"/>
      <c r="D154" s="634"/>
      <c r="E154" s="635"/>
      <c r="F154" s="242"/>
      <c r="G154" s="245">
        <f>SUM(G142:G153)</f>
        <v>20.2</v>
      </c>
      <c r="H154" s="242"/>
      <c r="I154" s="245">
        <f>SUM(I142:I153)</f>
        <v>20.399999999999999</v>
      </c>
    </row>
    <row r="155" spans="1:9" ht="14.25" thickTop="1" x14ac:dyDescent="0.15">
      <c r="A155" s="94" t="s">
        <v>1063</v>
      </c>
    </row>
    <row r="157" spans="1:9" x14ac:dyDescent="0.15">
      <c r="A157" t="s">
        <v>43</v>
      </c>
    </row>
    <row r="158" spans="1:9" ht="14.25" thickBot="1" x14ac:dyDescent="0.2">
      <c r="A158" t="s">
        <v>1066</v>
      </c>
    </row>
    <row r="159" spans="1:9" ht="14.25" thickTop="1" x14ac:dyDescent="0.15">
      <c r="A159" s="629" t="s">
        <v>942</v>
      </c>
      <c r="B159" s="631"/>
      <c r="C159" s="631"/>
      <c r="D159" s="631"/>
      <c r="E159" s="630"/>
      <c r="F159" s="638"/>
      <c r="G159" s="639"/>
    </row>
    <row r="160" spans="1:9" x14ac:dyDescent="0.15">
      <c r="A160" s="627" t="s">
        <v>943</v>
      </c>
      <c r="B160" s="632"/>
      <c r="C160" s="632"/>
      <c r="D160" s="632"/>
      <c r="E160" s="628"/>
      <c r="F160" s="627" t="s">
        <v>94</v>
      </c>
      <c r="G160" s="628"/>
    </row>
    <row r="161" spans="1:7" ht="14.25" thickBot="1" x14ac:dyDescent="0.2">
      <c r="A161" s="252" t="s">
        <v>944</v>
      </c>
      <c r="B161" s="253" t="s">
        <v>945</v>
      </c>
      <c r="C161" s="253" t="s">
        <v>954</v>
      </c>
      <c r="D161" s="258" t="s">
        <v>974</v>
      </c>
      <c r="E161" s="243" t="s">
        <v>969</v>
      </c>
      <c r="F161" s="241" t="s">
        <v>970</v>
      </c>
      <c r="G161" s="243" t="s">
        <v>971</v>
      </c>
    </row>
    <row r="162" spans="1:7" ht="14.25" thickTop="1" x14ac:dyDescent="0.15">
      <c r="A162" s="254" t="s">
        <v>963</v>
      </c>
      <c r="B162" s="255" t="s">
        <v>999</v>
      </c>
      <c r="C162" s="45" t="s">
        <v>1003</v>
      </c>
      <c r="D162" s="251" t="s">
        <v>1001</v>
      </c>
      <c r="E162" s="247">
        <v>2.6</v>
      </c>
      <c r="F162" s="246">
        <v>1</v>
      </c>
      <c r="G162" s="247">
        <f>E162*F162</f>
        <v>2.6</v>
      </c>
    </row>
    <row r="163" spans="1:7" x14ac:dyDescent="0.15">
      <c r="A163" s="256" t="s">
        <v>1004</v>
      </c>
      <c r="B163" s="45" t="s">
        <v>947</v>
      </c>
      <c r="C163" s="45" t="s">
        <v>955</v>
      </c>
      <c r="D163" s="251" t="s">
        <v>976</v>
      </c>
      <c r="E163" s="249">
        <v>2.2999999999999998</v>
      </c>
      <c r="F163" s="248">
        <v>2</v>
      </c>
      <c r="G163" s="249">
        <f t="shared" ref="G163:G169" si="11">E163*F163</f>
        <v>4.5999999999999996</v>
      </c>
    </row>
    <row r="164" spans="1:7" x14ac:dyDescent="0.15">
      <c r="A164" s="257" t="s">
        <v>1067</v>
      </c>
      <c r="B164" s="45" t="s">
        <v>1069</v>
      </c>
      <c r="C164" s="45" t="s">
        <v>1072</v>
      </c>
      <c r="D164" s="251" t="s">
        <v>824</v>
      </c>
      <c r="E164" s="249">
        <v>1.3</v>
      </c>
      <c r="F164" s="248">
        <v>1</v>
      </c>
      <c r="G164" s="249">
        <f t="shared" si="11"/>
        <v>1.3</v>
      </c>
    </row>
    <row r="165" spans="1:7" x14ac:dyDescent="0.15">
      <c r="A165" s="257" t="s">
        <v>1013</v>
      </c>
      <c r="B165" s="45" t="s">
        <v>1014</v>
      </c>
      <c r="C165" s="45" t="s">
        <v>616</v>
      </c>
      <c r="D165" s="251" t="s">
        <v>1016</v>
      </c>
      <c r="E165" s="263">
        <v>0.3</v>
      </c>
      <c r="F165" s="248">
        <v>1</v>
      </c>
      <c r="G165" s="263">
        <f t="shared" si="11"/>
        <v>0.3</v>
      </c>
    </row>
    <row r="166" spans="1:7" x14ac:dyDescent="0.15">
      <c r="A166" s="257" t="s">
        <v>1036</v>
      </c>
      <c r="B166" s="45" t="s">
        <v>591</v>
      </c>
      <c r="C166" s="45" t="s">
        <v>1039</v>
      </c>
      <c r="D166" s="251" t="s">
        <v>543</v>
      </c>
      <c r="E166" s="249">
        <v>0.6</v>
      </c>
      <c r="F166" s="248">
        <v>2</v>
      </c>
      <c r="G166" s="249">
        <f t="shared" si="11"/>
        <v>1.2</v>
      </c>
    </row>
    <row r="167" spans="1:7" x14ac:dyDescent="0.15">
      <c r="A167" s="257" t="s">
        <v>1068</v>
      </c>
      <c r="B167" s="45" t="s">
        <v>1070</v>
      </c>
      <c r="C167" s="45" t="s">
        <v>1073</v>
      </c>
      <c r="D167" s="251" t="s">
        <v>543</v>
      </c>
      <c r="E167" s="263">
        <v>1</v>
      </c>
      <c r="F167" s="248">
        <v>1</v>
      </c>
      <c r="G167" s="263">
        <f t="shared" si="11"/>
        <v>1</v>
      </c>
    </row>
    <row r="168" spans="1:7" x14ac:dyDescent="0.15">
      <c r="A168" s="257" t="s">
        <v>1013</v>
      </c>
      <c r="B168" s="45" t="s">
        <v>1014</v>
      </c>
      <c r="C168" s="45" t="s">
        <v>616</v>
      </c>
      <c r="D168" s="251" t="s">
        <v>1016</v>
      </c>
      <c r="E168" s="249">
        <v>0.3</v>
      </c>
      <c r="F168" s="248">
        <v>8</v>
      </c>
      <c r="G168" s="249">
        <f t="shared" si="11"/>
        <v>2.4</v>
      </c>
    </row>
    <row r="169" spans="1:7" ht="14.25" thickBot="1" x14ac:dyDescent="0.2">
      <c r="A169" s="256" t="s">
        <v>990</v>
      </c>
      <c r="B169" s="45" t="s">
        <v>1071</v>
      </c>
      <c r="C169" s="45" t="s">
        <v>1074</v>
      </c>
      <c r="D169" s="251" t="s">
        <v>1075</v>
      </c>
      <c r="E169" s="263">
        <v>5.4</v>
      </c>
      <c r="F169" s="248">
        <v>1</v>
      </c>
      <c r="G169" s="263">
        <f t="shared" si="11"/>
        <v>5.4</v>
      </c>
    </row>
    <row r="170" spans="1:7" ht="15" thickTop="1" thickBot="1" x14ac:dyDescent="0.2">
      <c r="A170" s="633" t="s">
        <v>973</v>
      </c>
      <c r="B170" s="634"/>
      <c r="C170" s="634"/>
      <c r="D170" s="634"/>
      <c r="E170" s="635"/>
      <c r="F170" s="242"/>
      <c r="G170" s="245">
        <f>SUM(G162:G169)</f>
        <v>18.8</v>
      </c>
    </row>
    <row r="171" spans="1:7" ht="14.25" thickTop="1" x14ac:dyDescent="0.15"/>
    <row r="172" spans="1:7" ht="14.25" thickBot="1" x14ac:dyDescent="0.2">
      <c r="A172" t="s">
        <v>1076</v>
      </c>
    </row>
    <row r="173" spans="1:7" ht="14.25" thickTop="1" x14ac:dyDescent="0.15">
      <c r="A173" s="629" t="s">
        <v>942</v>
      </c>
      <c r="B173" s="631"/>
      <c r="C173" s="631"/>
      <c r="D173" s="631"/>
      <c r="E173" s="630"/>
      <c r="F173" s="638"/>
      <c r="G173" s="639"/>
    </row>
    <row r="174" spans="1:7" x14ac:dyDescent="0.15">
      <c r="A174" s="627" t="s">
        <v>943</v>
      </c>
      <c r="B174" s="632"/>
      <c r="C174" s="632"/>
      <c r="D174" s="632"/>
      <c r="E174" s="628"/>
      <c r="F174" s="627" t="s">
        <v>96</v>
      </c>
      <c r="G174" s="628"/>
    </row>
    <row r="175" spans="1:7" ht="14.25" thickBot="1" x14ac:dyDescent="0.2">
      <c r="A175" s="252" t="s">
        <v>944</v>
      </c>
      <c r="B175" s="253" t="s">
        <v>945</v>
      </c>
      <c r="C175" s="253" t="s">
        <v>954</v>
      </c>
      <c r="D175" s="258" t="s">
        <v>974</v>
      </c>
      <c r="E175" s="243" t="s">
        <v>969</v>
      </c>
      <c r="F175" s="241" t="s">
        <v>970</v>
      </c>
      <c r="G175" s="243" t="s">
        <v>971</v>
      </c>
    </row>
    <row r="176" spans="1:7" ht="14.25" thickTop="1" x14ac:dyDescent="0.15">
      <c r="A176" s="254" t="s">
        <v>963</v>
      </c>
      <c r="B176" s="255" t="s">
        <v>1080</v>
      </c>
      <c r="C176" s="45" t="s">
        <v>1003</v>
      </c>
      <c r="D176" s="251" t="s">
        <v>1077</v>
      </c>
      <c r="E176" s="247">
        <v>2.9</v>
      </c>
      <c r="F176" s="246">
        <v>1</v>
      </c>
      <c r="G176" s="247">
        <f>E176*F176</f>
        <v>2.9</v>
      </c>
    </row>
    <row r="177" spans="1:7" x14ac:dyDescent="0.15">
      <c r="A177" s="256" t="s">
        <v>1004</v>
      </c>
      <c r="B177" s="45" t="s">
        <v>1006</v>
      </c>
      <c r="C177" s="45" t="s">
        <v>955</v>
      </c>
      <c r="D177" s="251" t="s">
        <v>1008</v>
      </c>
      <c r="E177" s="249">
        <v>2.2000000000000002</v>
      </c>
      <c r="F177" s="248">
        <v>2</v>
      </c>
      <c r="G177" s="249">
        <f t="shared" ref="G177:G182" si="12">E177*F177</f>
        <v>4.4000000000000004</v>
      </c>
    </row>
    <row r="178" spans="1:7" x14ac:dyDescent="0.15">
      <c r="A178" s="257" t="s">
        <v>1067</v>
      </c>
      <c r="B178" s="45" t="s">
        <v>555</v>
      </c>
      <c r="C178" s="45" t="s">
        <v>1072</v>
      </c>
      <c r="D178" s="251" t="s">
        <v>542</v>
      </c>
      <c r="E178" s="249">
        <v>1.8</v>
      </c>
      <c r="F178" s="248">
        <v>1</v>
      </c>
      <c r="G178" s="249">
        <f t="shared" si="12"/>
        <v>1.8</v>
      </c>
    </row>
    <row r="179" spans="1:7" x14ac:dyDescent="0.15">
      <c r="A179" s="257" t="s">
        <v>1013</v>
      </c>
      <c r="B179" s="45" t="s">
        <v>1081</v>
      </c>
      <c r="C179" s="45" t="s">
        <v>616</v>
      </c>
      <c r="D179" s="251" t="s">
        <v>1078</v>
      </c>
      <c r="E179" s="263">
        <v>0.2</v>
      </c>
      <c r="F179" s="248">
        <v>1</v>
      </c>
      <c r="G179" s="263">
        <f t="shared" si="12"/>
        <v>0.2</v>
      </c>
    </row>
    <row r="180" spans="1:7" x14ac:dyDescent="0.15">
      <c r="A180" s="257" t="s">
        <v>1068</v>
      </c>
      <c r="B180" s="45" t="s">
        <v>1070</v>
      </c>
      <c r="C180" s="45" t="s">
        <v>1073</v>
      </c>
      <c r="D180" s="251" t="s">
        <v>543</v>
      </c>
      <c r="E180" s="263">
        <v>1</v>
      </c>
      <c r="F180" s="248">
        <v>1</v>
      </c>
      <c r="G180" s="263">
        <f t="shared" si="12"/>
        <v>1</v>
      </c>
    </row>
    <row r="181" spans="1:7" x14ac:dyDescent="0.15">
      <c r="A181" s="257" t="s">
        <v>1013</v>
      </c>
      <c r="B181" s="45" t="s">
        <v>1081</v>
      </c>
      <c r="C181" s="45" t="s">
        <v>616</v>
      </c>
      <c r="D181" s="251" t="s">
        <v>1078</v>
      </c>
      <c r="E181" s="249">
        <v>0.2</v>
      </c>
      <c r="F181" s="248">
        <v>3</v>
      </c>
      <c r="G181" s="249">
        <f t="shared" si="12"/>
        <v>0.60000000000000009</v>
      </c>
    </row>
    <row r="182" spans="1:7" ht="14.25" thickBot="1" x14ac:dyDescent="0.2">
      <c r="A182" s="256" t="s">
        <v>990</v>
      </c>
      <c r="B182" s="45" t="s">
        <v>1082</v>
      </c>
      <c r="C182" s="45" t="s">
        <v>1079</v>
      </c>
      <c r="D182" s="251" t="s">
        <v>542</v>
      </c>
      <c r="E182" s="263">
        <v>2.1</v>
      </c>
      <c r="F182" s="248">
        <v>1</v>
      </c>
      <c r="G182" s="263">
        <f t="shared" si="12"/>
        <v>2.1</v>
      </c>
    </row>
    <row r="183" spans="1:7" ht="15" thickTop="1" thickBot="1" x14ac:dyDescent="0.2">
      <c r="A183" s="633" t="s">
        <v>973</v>
      </c>
      <c r="B183" s="634"/>
      <c r="C183" s="634"/>
      <c r="D183" s="634"/>
      <c r="E183" s="635"/>
      <c r="F183" s="242"/>
      <c r="G183" s="270">
        <f>SUM(G176:G182)</f>
        <v>13</v>
      </c>
    </row>
    <row r="184" spans="1:7" ht="14.25" thickTop="1" x14ac:dyDescent="0.15"/>
    <row r="185" spans="1:7" x14ac:dyDescent="0.15">
      <c r="A185" t="s">
        <v>41</v>
      </c>
    </row>
    <row r="186" spans="1:7" ht="14.25" thickBot="1" x14ac:dyDescent="0.2">
      <c r="A186" t="s">
        <v>1083</v>
      </c>
    </row>
    <row r="187" spans="1:7" ht="14.25" thickTop="1" x14ac:dyDescent="0.15">
      <c r="A187" s="629" t="s">
        <v>942</v>
      </c>
      <c r="B187" s="631"/>
      <c r="C187" s="631"/>
      <c r="D187" s="631"/>
      <c r="E187" s="630"/>
      <c r="F187" s="638"/>
      <c r="G187" s="639"/>
    </row>
    <row r="188" spans="1:7" x14ac:dyDescent="0.15">
      <c r="A188" s="627" t="s">
        <v>943</v>
      </c>
      <c r="B188" s="632"/>
      <c r="C188" s="632"/>
      <c r="D188" s="632"/>
      <c r="E188" s="628"/>
      <c r="F188" s="627" t="s">
        <v>150</v>
      </c>
      <c r="G188" s="628"/>
    </row>
    <row r="189" spans="1:7" ht="14.25" thickBot="1" x14ac:dyDescent="0.2">
      <c r="A189" s="252" t="s">
        <v>944</v>
      </c>
      <c r="B189" s="253" t="s">
        <v>945</v>
      </c>
      <c r="C189" s="253" t="s">
        <v>954</v>
      </c>
      <c r="D189" s="258" t="s">
        <v>974</v>
      </c>
      <c r="E189" s="243" t="s">
        <v>969</v>
      </c>
      <c r="F189" s="241" t="s">
        <v>970</v>
      </c>
      <c r="G189" s="243" t="s">
        <v>971</v>
      </c>
    </row>
    <row r="190" spans="1:7" ht="14.25" thickTop="1" x14ac:dyDescent="0.15">
      <c r="A190" s="254" t="s">
        <v>963</v>
      </c>
      <c r="B190" s="255" t="s">
        <v>999</v>
      </c>
      <c r="C190" s="45" t="s">
        <v>1003</v>
      </c>
      <c r="D190" s="251" t="s">
        <v>1001</v>
      </c>
      <c r="E190" s="247">
        <v>2.6</v>
      </c>
      <c r="F190" s="246">
        <v>1</v>
      </c>
      <c r="G190" s="247">
        <f>E190*F190</f>
        <v>2.6</v>
      </c>
    </row>
    <row r="191" spans="1:7" x14ac:dyDescent="0.15">
      <c r="A191" s="256" t="s">
        <v>1004</v>
      </c>
      <c r="B191" s="45" t="s">
        <v>947</v>
      </c>
      <c r="C191" s="45" t="s">
        <v>955</v>
      </c>
      <c r="D191" s="251" t="s">
        <v>976</v>
      </c>
      <c r="E191" s="249">
        <v>2.2999999999999998</v>
      </c>
      <c r="F191" s="248">
        <v>1</v>
      </c>
      <c r="G191" s="249">
        <f t="shared" ref="G191:G194" si="13">E191*F191</f>
        <v>2.2999999999999998</v>
      </c>
    </row>
    <row r="192" spans="1:7" x14ac:dyDescent="0.15">
      <c r="A192" s="257" t="s">
        <v>1009</v>
      </c>
      <c r="B192" s="45" t="s">
        <v>477</v>
      </c>
      <c r="C192" s="45" t="s">
        <v>957</v>
      </c>
      <c r="D192" s="251" t="s">
        <v>1017</v>
      </c>
      <c r="E192" s="249">
        <v>0.2</v>
      </c>
      <c r="F192" s="248">
        <v>1</v>
      </c>
      <c r="G192" s="249">
        <f t="shared" si="13"/>
        <v>0.2</v>
      </c>
    </row>
    <row r="193" spans="1:7" x14ac:dyDescent="0.15">
      <c r="A193" s="257" t="s">
        <v>1086</v>
      </c>
      <c r="B193" s="45" t="s">
        <v>1085</v>
      </c>
      <c r="C193" s="45" t="s">
        <v>1088</v>
      </c>
      <c r="D193" s="251" t="s">
        <v>1084</v>
      </c>
      <c r="E193" s="263">
        <v>0.4</v>
      </c>
      <c r="F193" s="248">
        <v>1</v>
      </c>
      <c r="G193" s="263">
        <f t="shared" si="13"/>
        <v>0.4</v>
      </c>
    </row>
    <row r="194" spans="1:7" ht="14.25" thickBot="1" x14ac:dyDescent="0.2">
      <c r="A194" s="256" t="s">
        <v>1087</v>
      </c>
      <c r="B194" s="45" t="s">
        <v>1023</v>
      </c>
      <c r="C194" s="45" t="s">
        <v>1024</v>
      </c>
      <c r="D194" s="251" t="s">
        <v>1026</v>
      </c>
      <c r="E194" s="263">
        <v>1</v>
      </c>
      <c r="F194" s="248">
        <v>1</v>
      </c>
      <c r="G194" s="263">
        <f t="shared" si="13"/>
        <v>1</v>
      </c>
    </row>
    <row r="195" spans="1:7" ht="15" thickTop="1" thickBot="1" x14ac:dyDescent="0.2">
      <c r="A195" s="633" t="s">
        <v>973</v>
      </c>
      <c r="B195" s="634"/>
      <c r="C195" s="634"/>
      <c r="D195" s="634"/>
      <c r="E195" s="635"/>
      <c r="F195" s="242"/>
      <c r="G195" s="245">
        <f>SUM(G190:G194)</f>
        <v>6.5000000000000009</v>
      </c>
    </row>
    <row r="196" spans="1:7" ht="14.25" thickTop="1" x14ac:dyDescent="0.15"/>
    <row r="197" spans="1:7" ht="14.25" thickBot="1" x14ac:dyDescent="0.2">
      <c r="A197" t="s">
        <v>1089</v>
      </c>
    </row>
    <row r="198" spans="1:7" ht="14.25" thickTop="1" x14ac:dyDescent="0.15">
      <c r="A198" s="629" t="s">
        <v>942</v>
      </c>
      <c r="B198" s="631"/>
      <c r="C198" s="631"/>
      <c r="D198" s="631"/>
      <c r="E198" s="630"/>
      <c r="F198" s="638"/>
      <c r="G198" s="639"/>
    </row>
    <row r="199" spans="1:7" x14ac:dyDescent="0.15">
      <c r="A199" s="627" t="s">
        <v>943</v>
      </c>
      <c r="B199" s="632"/>
      <c r="C199" s="632"/>
      <c r="D199" s="632"/>
      <c r="E199" s="628"/>
      <c r="F199" s="627" t="s">
        <v>152</v>
      </c>
      <c r="G199" s="628"/>
    </row>
    <row r="200" spans="1:7" ht="14.25" thickBot="1" x14ac:dyDescent="0.2">
      <c r="A200" s="252" t="s">
        <v>944</v>
      </c>
      <c r="B200" s="253" t="s">
        <v>945</v>
      </c>
      <c r="C200" s="253" t="s">
        <v>954</v>
      </c>
      <c r="D200" s="258" t="s">
        <v>974</v>
      </c>
      <c r="E200" s="243" t="s">
        <v>969</v>
      </c>
      <c r="F200" s="241" t="s">
        <v>970</v>
      </c>
      <c r="G200" s="243" t="s">
        <v>971</v>
      </c>
    </row>
    <row r="201" spans="1:7" ht="14.25" thickTop="1" x14ac:dyDescent="0.15">
      <c r="A201" s="254" t="s">
        <v>963</v>
      </c>
      <c r="B201" s="255" t="s">
        <v>999</v>
      </c>
      <c r="C201" s="45" t="s">
        <v>1003</v>
      </c>
      <c r="D201" s="251" t="s">
        <v>1001</v>
      </c>
      <c r="E201" s="247">
        <v>2.6</v>
      </c>
      <c r="F201" s="246">
        <v>1</v>
      </c>
      <c r="G201" s="247">
        <f>E201*F201</f>
        <v>2.6</v>
      </c>
    </row>
    <row r="202" spans="1:7" x14ac:dyDescent="0.15">
      <c r="A202" s="256" t="s">
        <v>1004</v>
      </c>
      <c r="B202" s="45" t="s">
        <v>947</v>
      </c>
      <c r="C202" s="45" t="s">
        <v>955</v>
      </c>
      <c r="D202" s="251" t="s">
        <v>976</v>
      </c>
      <c r="E202" s="249">
        <v>2.2999999999999998</v>
      </c>
      <c r="F202" s="248">
        <v>1</v>
      </c>
      <c r="G202" s="249">
        <f t="shared" ref="G202:G205" si="14">E202*F202</f>
        <v>2.2999999999999998</v>
      </c>
    </row>
    <row r="203" spans="1:7" x14ac:dyDescent="0.15">
      <c r="A203" s="257" t="s">
        <v>1009</v>
      </c>
      <c r="B203" s="45" t="s">
        <v>1037</v>
      </c>
      <c r="C203" s="45" t="s">
        <v>545</v>
      </c>
      <c r="D203" s="251" t="s">
        <v>543</v>
      </c>
      <c r="E203" s="263">
        <v>1</v>
      </c>
      <c r="F203" s="248">
        <v>1</v>
      </c>
      <c r="G203" s="263">
        <f t="shared" si="14"/>
        <v>1</v>
      </c>
    </row>
    <row r="204" spans="1:7" x14ac:dyDescent="0.15">
      <c r="A204" s="257" t="s">
        <v>1036</v>
      </c>
      <c r="B204" s="45" t="s">
        <v>1038</v>
      </c>
      <c r="C204" s="45" t="s">
        <v>1039</v>
      </c>
      <c r="D204" s="251" t="s">
        <v>543</v>
      </c>
      <c r="E204" s="263">
        <v>0.7</v>
      </c>
      <c r="F204" s="248">
        <v>1</v>
      </c>
      <c r="G204" s="263">
        <f t="shared" si="14"/>
        <v>0.7</v>
      </c>
    </row>
    <row r="205" spans="1:7" ht="14.25" thickBot="1" x14ac:dyDescent="0.2">
      <c r="A205" s="256" t="s">
        <v>1087</v>
      </c>
      <c r="B205" s="45" t="s">
        <v>1023</v>
      </c>
      <c r="C205" s="45" t="s">
        <v>1024</v>
      </c>
      <c r="D205" s="251" t="s">
        <v>1026</v>
      </c>
      <c r="E205" s="263">
        <v>1</v>
      </c>
      <c r="F205" s="248">
        <v>1</v>
      </c>
      <c r="G205" s="263">
        <f t="shared" si="14"/>
        <v>1</v>
      </c>
    </row>
    <row r="206" spans="1:7" ht="15" thickTop="1" thickBot="1" x14ac:dyDescent="0.2">
      <c r="A206" s="633" t="s">
        <v>973</v>
      </c>
      <c r="B206" s="634"/>
      <c r="C206" s="634"/>
      <c r="D206" s="634"/>
      <c r="E206" s="635"/>
      <c r="F206" s="242"/>
      <c r="G206" s="245">
        <f>SUM(G201:G205)</f>
        <v>7.6000000000000005</v>
      </c>
    </row>
    <row r="207" spans="1:7" ht="14.25" thickTop="1" x14ac:dyDescent="0.15"/>
    <row r="208" spans="1:7" ht="14.25" thickBot="1" x14ac:dyDescent="0.2">
      <c r="A208" t="s">
        <v>1090</v>
      </c>
    </row>
    <row r="209" spans="1:7" ht="14.25" thickTop="1" x14ac:dyDescent="0.15">
      <c r="A209" s="629" t="s">
        <v>942</v>
      </c>
      <c r="B209" s="631"/>
      <c r="C209" s="631"/>
      <c r="D209" s="631"/>
      <c r="E209" s="630"/>
      <c r="F209" s="638"/>
      <c r="G209" s="639"/>
    </row>
    <row r="210" spans="1:7" x14ac:dyDescent="0.15">
      <c r="A210" s="627" t="s">
        <v>943</v>
      </c>
      <c r="B210" s="632"/>
      <c r="C210" s="632"/>
      <c r="D210" s="632"/>
      <c r="E210" s="628"/>
      <c r="F210" s="627" t="s">
        <v>153</v>
      </c>
      <c r="G210" s="628"/>
    </row>
    <row r="211" spans="1:7" ht="14.25" thickBot="1" x14ac:dyDescent="0.2">
      <c r="A211" s="252" t="s">
        <v>944</v>
      </c>
      <c r="B211" s="253" t="s">
        <v>945</v>
      </c>
      <c r="C211" s="253" t="s">
        <v>954</v>
      </c>
      <c r="D211" s="258" t="s">
        <v>974</v>
      </c>
      <c r="E211" s="243" t="s">
        <v>969</v>
      </c>
      <c r="F211" s="241" t="s">
        <v>970</v>
      </c>
      <c r="G211" s="243" t="s">
        <v>971</v>
      </c>
    </row>
    <row r="212" spans="1:7" ht="14.25" thickTop="1" x14ac:dyDescent="0.15">
      <c r="A212" s="257" t="s">
        <v>1009</v>
      </c>
      <c r="B212" s="45" t="s">
        <v>477</v>
      </c>
      <c r="C212" s="45" t="s">
        <v>957</v>
      </c>
      <c r="D212" s="251" t="s">
        <v>1017</v>
      </c>
      <c r="E212" s="263">
        <v>0.2</v>
      </c>
      <c r="F212" s="248">
        <v>1</v>
      </c>
      <c r="G212" s="263">
        <f t="shared" ref="G212:G214" si="15">E212*F212</f>
        <v>0.2</v>
      </c>
    </row>
    <row r="213" spans="1:7" x14ac:dyDescent="0.15">
      <c r="A213" s="257" t="s">
        <v>1086</v>
      </c>
      <c r="B213" s="45" t="s">
        <v>1085</v>
      </c>
      <c r="C213" s="45" t="s">
        <v>1088</v>
      </c>
      <c r="D213" s="251" t="s">
        <v>1084</v>
      </c>
      <c r="E213" s="263">
        <v>0.4</v>
      </c>
      <c r="F213" s="248">
        <v>1</v>
      </c>
      <c r="G213" s="263">
        <f t="shared" si="15"/>
        <v>0.4</v>
      </c>
    </row>
    <row r="214" spans="1:7" ht="14.25" thickBot="1" x14ac:dyDescent="0.2">
      <c r="A214" s="256" t="s">
        <v>1087</v>
      </c>
      <c r="B214" s="45" t="s">
        <v>1023</v>
      </c>
      <c r="C214" s="45" t="s">
        <v>1024</v>
      </c>
      <c r="D214" s="251" t="s">
        <v>1026</v>
      </c>
      <c r="E214" s="263">
        <v>1</v>
      </c>
      <c r="F214" s="248">
        <v>1</v>
      </c>
      <c r="G214" s="263">
        <f t="shared" si="15"/>
        <v>1</v>
      </c>
    </row>
    <row r="215" spans="1:7" ht="15" thickTop="1" thickBot="1" x14ac:dyDescent="0.2">
      <c r="A215" s="633" t="s">
        <v>973</v>
      </c>
      <c r="B215" s="634"/>
      <c r="C215" s="634"/>
      <c r="D215" s="634"/>
      <c r="E215" s="635"/>
      <c r="F215" s="242"/>
      <c r="G215" s="245">
        <f>SUM(G212:G214)</f>
        <v>1.6</v>
      </c>
    </row>
    <row r="216" spans="1:7" ht="14.25" thickTop="1" x14ac:dyDescent="0.15"/>
  </sheetData>
  <sheetProtection algorithmName="SHA-512" hashValue="ZwR2Gl12NUtdavLetc5JUyW438e6gJGWexWPnmfXZcQOlsHLGtryWNv2zoi4wGKZ0ymj7RSjFnZXC4znEUkXgQ==" saltValue="2/WiWlHd3OOsnLwi6pSdkw==" spinCount="100000" sheet="1" objects="1" scenarios="1"/>
  <mergeCells count="94">
    <mergeCell ref="A198:E198"/>
    <mergeCell ref="F198:G198"/>
    <mergeCell ref="A199:E199"/>
    <mergeCell ref="F199:G199"/>
    <mergeCell ref="A215:E215"/>
    <mergeCell ref="A206:E206"/>
    <mergeCell ref="A209:E209"/>
    <mergeCell ref="F209:G209"/>
    <mergeCell ref="A210:E210"/>
    <mergeCell ref="F210:G210"/>
    <mergeCell ref="A187:E187"/>
    <mergeCell ref="F187:G187"/>
    <mergeCell ref="A188:E188"/>
    <mergeCell ref="F188:G188"/>
    <mergeCell ref="A195:E195"/>
    <mergeCell ref="A173:E173"/>
    <mergeCell ref="F173:G173"/>
    <mergeCell ref="A174:E174"/>
    <mergeCell ref="F174:G174"/>
    <mergeCell ref="A183:E183"/>
    <mergeCell ref="A159:E159"/>
    <mergeCell ref="F159:G159"/>
    <mergeCell ref="A160:E160"/>
    <mergeCell ref="F160:G160"/>
    <mergeCell ref="A170:E170"/>
    <mergeCell ref="A140:E140"/>
    <mergeCell ref="F140:G140"/>
    <mergeCell ref="H140:I140"/>
    <mergeCell ref="A151:A153"/>
    <mergeCell ref="A154:E154"/>
    <mergeCell ref="A135:E135"/>
    <mergeCell ref="A132:A134"/>
    <mergeCell ref="A139:E139"/>
    <mergeCell ref="H119:I119"/>
    <mergeCell ref="A120:E120"/>
    <mergeCell ref="F120:G120"/>
    <mergeCell ref="H120:I120"/>
    <mergeCell ref="F139:G139"/>
    <mergeCell ref="H139:I139"/>
    <mergeCell ref="A105:E105"/>
    <mergeCell ref="F105:G105"/>
    <mergeCell ref="A115:E115"/>
    <mergeCell ref="A119:E119"/>
    <mergeCell ref="F119:G119"/>
    <mergeCell ref="A91:E91"/>
    <mergeCell ref="F91:G91"/>
    <mergeCell ref="A101:E101"/>
    <mergeCell ref="A104:E104"/>
    <mergeCell ref="F104:G104"/>
    <mergeCell ref="A76:E76"/>
    <mergeCell ref="F76:G76"/>
    <mergeCell ref="A84:A85"/>
    <mergeCell ref="A86:E86"/>
    <mergeCell ref="A90:E90"/>
    <mergeCell ref="F90:G90"/>
    <mergeCell ref="A72:E72"/>
    <mergeCell ref="A70:A71"/>
    <mergeCell ref="A75:E75"/>
    <mergeCell ref="F75:G75"/>
    <mergeCell ref="A61:E61"/>
    <mergeCell ref="F61:G61"/>
    <mergeCell ref="A62:E62"/>
    <mergeCell ref="F62:G62"/>
    <mergeCell ref="A58:E58"/>
    <mergeCell ref="H36:I36"/>
    <mergeCell ref="H37:I37"/>
    <mergeCell ref="J36:K36"/>
    <mergeCell ref="J37:K37"/>
    <mergeCell ref="A41:A42"/>
    <mergeCell ref="A43:A44"/>
    <mergeCell ref="A45:A46"/>
    <mergeCell ref="A47:A48"/>
    <mergeCell ref="A50:A51"/>
    <mergeCell ref="A52:A53"/>
    <mergeCell ref="A54:A57"/>
    <mergeCell ref="A36:E36"/>
    <mergeCell ref="F36:G36"/>
    <mergeCell ref="A37:E37"/>
    <mergeCell ref="F37:G37"/>
    <mergeCell ref="A39:A40"/>
    <mergeCell ref="A6:A7"/>
    <mergeCell ref="A14:A15"/>
    <mergeCell ref="F4:G4"/>
    <mergeCell ref="F3:G3"/>
    <mergeCell ref="A3:E3"/>
    <mergeCell ref="A4:E4"/>
    <mergeCell ref="A30:A31"/>
    <mergeCell ref="A32:E32"/>
    <mergeCell ref="A16:E16"/>
    <mergeCell ref="A19:E19"/>
    <mergeCell ref="F19:G19"/>
    <mergeCell ref="A20:E20"/>
    <mergeCell ref="F20:G20"/>
    <mergeCell ref="A22:A23"/>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79CA3-AAA8-4C46-A661-69981F8850B7}">
  <dimension ref="A1:K153"/>
  <sheetViews>
    <sheetView zoomScale="120" zoomScaleNormal="120" workbookViewId="0">
      <selection activeCell="D8" sqref="D8"/>
    </sheetView>
  </sheetViews>
  <sheetFormatPr defaultRowHeight="13.5" x14ac:dyDescent="0.15"/>
  <cols>
    <col min="1" max="1" width="14.125" customWidth="1"/>
    <col min="2" max="2" width="11.625" bestFit="1" customWidth="1"/>
    <col min="3" max="3" width="24" bestFit="1" customWidth="1"/>
    <col min="4" max="4" width="24.125" bestFit="1" customWidth="1"/>
    <col min="5" max="5" width="15" customWidth="1"/>
  </cols>
  <sheetData>
    <row r="1" spans="1:9" x14ac:dyDescent="0.15">
      <c r="A1" t="s">
        <v>1091</v>
      </c>
    </row>
    <row r="2" spans="1:9" ht="14.25" thickBot="1" x14ac:dyDescent="0.2">
      <c r="A2" t="s">
        <v>1092</v>
      </c>
    </row>
    <row r="3" spans="1:9" ht="14.25" thickTop="1" x14ac:dyDescent="0.15">
      <c r="A3" s="629" t="s">
        <v>942</v>
      </c>
      <c r="B3" s="631"/>
      <c r="C3" s="631"/>
      <c r="D3" s="631"/>
      <c r="E3" s="630"/>
      <c r="F3" s="629" t="s">
        <v>972</v>
      </c>
      <c r="G3" s="630"/>
      <c r="H3" s="629" t="s">
        <v>1049</v>
      </c>
      <c r="I3" s="630"/>
    </row>
    <row r="4" spans="1:9" x14ac:dyDescent="0.15">
      <c r="A4" s="627" t="s">
        <v>943</v>
      </c>
      <c r="B4" s="632"/>
      <c r="C4" s="632"/>
      <c r="D4" s="632"/>
      <c r="E4" s="628"/>
      <c r="F4" s="627" t="s">
        <v>1094</v>
      </c>
      <c r="G4" s="628"/>
      <c r="H4" s="627" t="s">
        <v>1093</v>
      </c>
      <c r="I4" s="628"/>
    </row>
    <row r="5" spans="1:9" ht="14.25" thickBot="1" x14ac:dyDescent="0.2">
      <c r="A5" s="252" t="s">
        <v>944</v>
      </c>
      <c r="B5" s="253" t="s">
        <v>945</v>
      </c>
      <c r="C5" s="253" t="s">
        <v>954</v>
      </c>
      <c r="D5" s="258" t="s">
        <v>974</v>
      </c>
      <c r="E5" s="243" t="s">
        <v>969</v>
      </c>
      <c r="F5" s="241" t="s">
        <v>970</v>
      </c>
      <c r="G5" s="243" t="s">
        <v>971</v>
      </c>
      <c r="H5" s="241" t="s">
        <v>970</v>
      </c>
      <c r="I5" s="243" t="s">
        <v>971</v>
      </c>
    </row>
    <row r="6" spans="1:9" ht="14.25" thickTop="1" x14ac:dyDescent="0.15">
      <c r="A6" s="254" t="s">
        <v>1096</v>
      </c>
      <c r="B6" s="255" t="s">
        <v>1098</v>
      </c>
      <c r="C6" s="255" t="s">
        <v>957</v>
      </c>
      <c r="D6" s="251" t="s">
        <v>1102</v>
      </c>
      <c r="E6" s="247">
        <v>0.3</v>
      </c>
      <c r="F6" s="246">
        <v>1</v>
      </c>
      <c r="G6" s="247">
        <f>E6*F6</f>
        <v>0.3</v>
      </c>
      <c r="H6" s="246">
        <v>1</v>
      </c>
      <c r="I6" s="247">
        <f t="shared" ref="I6:I14" si="0">E6*H6</f>
        <v>0.3</v>
      </c>
    </row>
    <row r="7" spans="1:9" x14ac:dyDescent="0.15">
      <c r="A7" s="257" t="s">
        <v>1004</v>
      </c>
      <c r="B7" s="45" t="s">
        <v>1006</v>
      </c>
      <c r="C7" s="45" t="s">
        <v>955</v>
      </c>
      <c r="D7" s="251" t="s">
        <v>1008</v>
      </c>
      <c r="E7" s="249">
        <v>2.2000000000000002</v>
      </c>
      <c r="F7" s="248">
        <v>2</v>
      </c>
      <c r="G7" s="249">
        <f>E7*F7</f>
        <v>4.4000000000000004</v>
      </c>
      <c r="H7" s="248">
        <v>2</v>
      </c>
      <c r="I7" s="249">
        <f t="shared" si="0"/>
        <v>4.4000000000000004</v>
      </c>
    </row>
    <row r="8" spans="1:9" x14ac:dyDescent="0.15">
      <c r="A8" s="256" t="s">
        <v>1013</v>
      </c>
      <c r="B8" s="45" t="s">
        <v>1015</v>
      </c>
      <c r="C8" s="45" t="s">
        <v>616</v>
      </c>
      <c r="D8" s="251" t="s">
        <v>1017</v>
      </c>
      <c r="E8" s="249">
        <v>0.3</v>
      </c>
      <c r="F8" s="248">
        <v>1</v>
      </c>
      <c r="G8" s="249">
        <f>E8*F8</f>
        <v>0.3</v>
      </c>
      <c r="H8" s="248">
        <v>8</v>
      </c>
      <c r="I8" s="249">
        <f t="shared" si="0"/>
        <v>2.4</v>
      </c>
    </row>
    <row r="9" spans="1:9" x14ac:dyDescent="0.15">
      <c r="A9" s="256" t="s">
        <v>1036</v>
      </c>
      <c r="B9" s="45" t="s">
        <v>1038</v>
      </c>
      <c r="C9" s="45" t="s">
        <v>1039</v>
      </c>
      <c r="D9" s="251" t="s">
        <v>543</v>
      </c>
      <c r="E9" s="249">
        <v>0.7</v>
      </c>
      <c r="F9" s="264"/>
      <c r="G9" s="269"/>
      <c r="H9" s="248">
        <v>1</v>
      </c>
      <c r="I9" s="249">
        <f t="shared" si="0"/>
        <v>0.7</v>
      </c>
    </row>
    <row r="10" spans="1:9" x14ac:dyDescent="0.15">
      <c r="A10" s="636" t="s">
        <v>990</v>
      </c>
      <c r="B10" s="45" t="s">
        <v>1099</v>
      </c>
      <c r="C10" s="45" t="s">
        <v>1106</v>
      </c>
      <c r="D10" s="251" t="s">
        <v>1103</v>
      </c>
      <c r="E10" s="249">
        <v>2.6</v>
      </c>
      <c r="F10" s="248">
        <v>1</v>
      </c>
      <c r="G10" s="249">
        <f>E10*F10</f>
        <v>2.6</v>
      </c>
      <c r="H10" s="248">
        <v>1</v>
      </c>
      <c r="I10" s="249">
        <f t="shared" si="0"/>
        <v>2.6</v>
      </c>
    </row>
    <row r="11" spans="1:9" x14ac:dyDescent="0.15">
      <c r="A11" s="637"/>
      <c r="B11" s="45" t="s">
        <v>1100</v>
      </c>
      <c r="C11" s="45" t="s">
        <v>1107</v>
      </c>
      <c r="D11" s="251" t="s">
        <v>1104</v>
      </c>
      <c r="E11" s="249">
        <v>10.9</v>
      </c>
      <c r="F11" s="248">
        <v>1</v>
      </c>
      <c r="G11" s="249">
        <f>E11*F11</f>
        <v>10.9</v>
      </c>
      <c r="H11" s="248">
        <v>1</v>
      </c>
      <c r="I11" s="249">
        <f t="shared" si="0"/>
        <v>10.9</v>
      </c>
    </row>
    <row r="12" spans="1:9" ht="14.45" customHeight="1" x14ac:dyDescent="0.15">
      <c r="A12" s="262" t="s">
        <v>292</v>
      </c>
      <c r="B12" s="45" t="s">
        <v>993</v>
      </c>
      <c r="C12" s="45" t="s">
        <v>956</v>
      </c>
      <c r="D12" s="251" t="s">
        <v>994</v>
      </c>
      <c r="E12" s="249">
        <v>0.7</v>
      </c>
      <c r="F12" s="248">
        <v>1</v>
      </c>
      <c r="G12" s="249">
        <f>E12*F12</f>
        <v>0.7</v>
      </c>
      <c r="H12" s="248">
        <v>1</v>
      </c>
      <c r="I12" s="249">
        <f t="shared" si="0"/>
        <v>0.7</v>
      </c>
    </row>
    <row r="13" spans="1:9" x14ac:dyDescent="0.15">
      <c r="A13" s="262" t="s">
        <v>1051</v>
      </c>
      <c r="B13" s="45" t="s">
        <v>953</v>
      </c>
      <c r="C13" s="45" t="s">
        <v>962</v>
      </c>
      <c r="D13" s="251" t="s">
        <v>983</v>
      </c>
      <c r="E13" s="249">
        <v>2.5</v>
      </c>
      <c r="F13" s="248">
        <v>1</v>
      </c>
      <c r="G13" s="249">
        <f>E13*F13</f>
        <v>2.5</v>
      </c>
      <c r="H13" s="248">
        <v>1</v>
      </c>
      <c r="I13" s="249">
        <f t="shared" si="0"/>
        <v>2.5</v>
      </c>
    </row>
    <row r="14" spans="1:9" ht="14.25" thickBot="1" x14ac:dyDescent="0.2">
      <c r="A14" s="262" t="s">
        <v>1097</v>
      </c>
      <c r="B14" s="45" t="s">
        <v>1101</v>
      </c>
      <c r="C14" s="45" t="s">
        <v>1003</v>
      </c>
      <c r="D14" s="251" t="s">
        <v>1105</v>
      </c>
      <c r="E14" s="249">
        <v>2.5</v>
      </c>
      <c r="F14" s="248">
        <v>1</v>
      </c>
      <c r="G14" s="249">
        <f>E14*F14</f>
        <v>2.5</v>
      </c>
      <c r="H14" s="248">
        <v>1</v>
      </c>
      <c r="I14" s="249">
        <f t="shared" si="0"/>
        <v>2.5</v>
      </c>
    </row>
    <row r="15" spans="1:9" ht="15" thickTop="1" thickBot="1" x14ac:dyDescent="0.2">
      <c r="A15" s="633" t="s">
        <v>973</v>
      </c>
      <c r="B15" s="634"/>
      <c r="C15" s="634"/>
      <c r="D15" s="634"/>
      <c r="E15" s="635"/>
      <c r="F15" s="242"/>
      <c r="G15" s="245">
        <f>SUM(G6:G14)</f>
        <v>24.2</v>
      </c>
      <c r="H15" s="242"/>
      <c r="I15" s="270">
        <f>SUM(I6:I14)</f>
        <v>27</v>
      </c>
    </row>
    <row r="16" spans="1:9" ht="14.25" thickTop="1" x14ac:dyDescent="0.15">
      <c r="A16" s="94" t="s">
        <v>1095</v>
      </c>
    </row>
    <row r="18" spans="1:11" ht="14.25" thickBot="1" x14ac:dyDescent="0.2">
      <c r="A18" t="s">
        <v>1108</v>
      </c>
    </row>
    <row r="19" spans="1:11" ht="14.25" thickTop="1" x14ac:dyDescent="0.15">
      <c r="A19" s="629" t="s">
        <v>942</v>
      </c>
      <c r="B19" s="631"/>
      <c r="C19" s="631"/>
      <c r="D19" s="631"/>
      <c r="E19" s="630"/>
      <c r="F19" s="629" t="s">
        <v>1109</v>
      </c>
      <c r="G19" s="630"/>
      <c r="H19" s="629" t="s">
        <v>1110</v>
      </c>
      <c r="I19" s="630"/>
      <c r="J19" s="629" t="s">
        <v>1111</v>
      </c>
      <c r="K19" s="630"/>
    </row>
    <row r="20" spans="1:11" x14ac:dyDescent="0.15">
      <c r="A20" s="627" t="s">
        <v>943</v>
      </c>
      <c r="B20" s="632"/>
      <c r="C20" s="632"/>
      <c r="D20" s="632"/>
      <c r="E20" s="628"/>
      <c r="F20" s="627" t="s">
        <v>1114</v>
      </c>
      <c r="G20" s="628"/>
      <c r="H20" s="627" t="s">
        <v>1112</v>
      </c>
      <c r="I20" s="628"/>
      <c r="J20" s="627" t="s">
        <v>1113</v>
      </c>
      <c r="K20" s="628"/>
    </row>
    <row r="21" spans="1:11" ht="14.25" thickBot="1" x14ac:dyDescent="0.2">
      <c r="A21" s="252" t="s">
        <v>944</v>
      </c>
      <c r="B21" s="253" t="s">
        <v>945</v>
      </c>
      <c r="C21" s="253" t="s">
        <v>954</v>
      </c>
      <c r="D21" s="258" t="s">
        <v>974</v>
      </c>
      <c r="E21" s="243" t="s">
        <v>969</v>
      </c>
      <c r="F21" s="241" t="s">
        <v>970</v>
      </c>
      <c r="G21" s="243" t="s">
        <v>971</v>
      </c>
      <c r="H21" s="241" t="s">
        <v>970</v>
      </c>
      <c r="I21" s="243" t="s">
        <v>971</v>
      </c>
      <c r="J21" s="241" t="s">
        <v>970</v>
      </c>
      <c r="K21" s="243" t="s">
        <v>971</v>
      </c>
    </row>
    <row r="22" spans="1:11" ht="14.25" thickTop="1" x14ac:dyDescent="0.15">
      <c r="A22" s="623" t="s">
        <v>1116</v>
      </c>
      <c r="B22" s="255" t="s">
        <v>993</v>
      </c>
      <c r="C22" s="255" t="s">
        <v>956</v>
      </c>
      <c r="D22" s="250" t="s">
        <v>994</v>
      </c>
      <c r="E22" s="247">
        <v>0.7</v>
      </c>
      <c r="F22" s="246">
        <v>1</v>
      </c>
      <c r="G22" s="247">
        <f>E22*F22</f>
        <v>0.7</v>
      </c>
      <c r="H22" s="246">
        <v>1</v>
      </c>
      <c r="I22" s="247">
        <f>E22*H22</f>
        <v>0.7</v>
      </c>
      <c r="J22" s="246">
        <v>1</v>
      </c>
      <c r="K22" s="247">
        <f>E22*J22</f>
        <v>0.7</v>
      </c>
    </row>
    <row r="23" spans="1:11" x14ac:dyDescent="0.15">
      <c r="A23" s="624"/>
      <c r="B23" s="45" t="s">
        <v>1119</v>
      </c>
      <c r="C23" s="45" t="s">
        <v>1124</v>
      </c>
      <c r="D23" s="251" t="s">
        <v>1128</v>
      </c>
      <c r="E23" s="249">
        <v>0.7</v>
      </c>
      <c r="F23" s="264"/>
      <c r="G23" s="269"/>
      <c r="H23" s="248">
        <v>1</v>
      </c>
      <c r="I23" s="249">
        <f>E23*H23</f>
        <v>0.7</v>
      </c>
      <c r="J23" s="248">
        <v>1</v>
      </c>
      <c r="K23" s="249">
        <f>E23*J23</f>
        <v>0.7</v>
      </c>
    </row>
    <row r="24" spans="1:11" x14ac:dyDescent="0.15">
      <c r="A24" s="636" t="s">
        <v>963</v>
      </c>
      <c r="B24" s="45" t="s">
        <v>1101</v>
      </c>
      <c r="C24" s="45" t="s">
        <v>1003</v>
      </c>
      <c r="D24" s="251" t="s">
        <v>1105</v>
      </c>
      <c r="E24" s="249">
        <v>2.5</v>
      </c>
      <c r="F24" s="248">
        <v>1</v>
      </c>
      <c r="G24" s="249">
        <f>E24*F24</f>
        <v>2.5</v>
      </c>
      <c r="H24" s="248">
        <v>1</v>
      </c>
      <c r="I24" s="249">
        <f>E24*H24</f>
        <v>2.5</v>
      </c>
      <c r="J24" s="271"/>
      <c r="K24" s="269"/>
    </row>
    <row r="25" spans="1:11" x14ac:dyDescent="0.15">
      <c r="A25" s="637"/>
      <c r="B25" s="45" t="s">
        <v>1120</v>
      </c>
      <c r="C25" s="45" t="s">
        <v>1125</v>
      </c>
      <c r="D25" s="251" t="s">
        <v>1129</v>
      </c>
      <c r="E25" s="249">
        <v>13.1</v>
      </c>
      <c r="F25" s="264"/>
      <c r="G25" s="269"/>
      <c r="H25" s="248">
        <v>1</v>
      </c>
      <c r="I25" s="249">
        <f>E25*H25</f>
        <v>13.1</v>
      </c>
      <c r="J25" s="248">
        <v>1</v>
      </c>
      <c r="K25" s="249">
        <f>E25*J25</f>
        <v>13.1</v>
      </c>
    </row>
    <row r="26" spans="1:11" x14ac:dyDescent="0.15">
      <c r="A26" s="261" t="s">
        <v>1096</v>
      </c>
      <c r="B26" s="45" t="s">
        <v>1098</v>
      </c>
      <c r="C26" s="45" t="s">
        <v>957</v>
      </c>
      <c r="D26" s="251" t="s">
        <v>1102</v>
      </c>
      <c r="E26" s="249">
        <v>0.3</v>
      </c>
      <c r="F26" s="248">
        <v>1</v>
      </c>
      <c r="G26" s="249">
        <f t="shared" ref="G26" si="1">E26*F26</f>
        <v>0.3</v>
      </c>
      <c r="H26" s="248">
        <v>1</v>
      </c>
      <c r="I26" s="249">
        <f>E26*H26</f>
        <v>0.3</v>
      </c>
      <c r="J26" s="248">
        <v>1</v>
      </c>
      <c r="K26" s="249">
        <f>E26*J26</f>
        <v>0.3</v>
      </c>
    </row>
    <row r="27" spans="1:11" x14ac:dyDescent="0.15">
      <c r="A27" s="636" t="s">
        <v>1004</v>
      </c>
      <c r="B27" s="45" t="s">
        <v>1121</v>
      </c>
      <c r="C27" s="45" t="s">
        <v>955</v>
      </c>
      <c r="D27" s="251" t="s">
        <v>1130</v>
      </c>
      <c r="E27" s="249">
        <v>1.8</v>
      </c>
      <c r="F27" s="268"/>
      <c r="G27" s="269"/>
      <c r="H27" s="268"/>
      <c r="I27" s="269"/>
      <c r="J27" s="248">
        <v>1</v>
      </c>
      <c r="K27" s="249">
        <f>E27*J27</f>
        <v>1.8</v>
      </c>
    </row>
    <row r="28" spans="1:11" x14ac:dyDescent="0.15">
      <c r="A28" s="637"/>
      <c r="B28" s="45" t="s">
        <v>1006</v>
      </c>
      <c r="C28" s="45" t="s">
        <v>955</v>
      </c>
      <c r="D28" s="251" t="s">
        <v>1008</v>
      </c>
      <c r="E28" s="249">
        <v>2.2000000000000002</v>
      </c>
      <c r="F28" s="248">
        <v>1</v>
      </c>
      <c r="G28" s="249">
        <f>E28*F28</f>
        <v>2.2000000000000002</v>
      </c>
      <c r="H28" s="248">
        <v>1</v>
      </c>
      <c r="I28" s="249">
        <f>E28*H28</f>
        <v>2.2000000000000002</v>
      </c>
      <c r="J28" s="271"/>
      <c r="K28" s="269"/>
    </row>
    <row r="29" spans="1:11" x14ac:dyDescent="0.15">
      <c r="A29" s="262" t="s">
        <v>1117</v>
      </c>
      <c r="B29" s="45" t="s">
        <v>1122</v>
      </c>
      <c r="C29" s="45" t="s">
        <v>1126</v>
      </c>
      <c r="D29" s="251" t="s">
        <v>1131</v>
      </c>
      <c r="E29" s="249">
        <v>2.5</v>
      </c>
      <c r="F29" s="248">
        <v>1</v>
      </c>
      <c r="G29" s="249">
        <f>E29*F29</f>
        <v>2.5</v>
      </c>
      <c r="H29" s="248">
        <v>1</v>
      </c>
      <c r="I29" s="249">
        <f>E29*H29</f>
        <v>2.5</v>
      </c>
      <c r="J29" s="248">
        <v>1</v>
      </c>
      <c r="K29" s="249">
        <f>E29*J29</f>
        <v>2.5</v>
      </c>
    </row>
    <row r="30" spans="1:11" x14ac:dyDescent="0.15">
      <c r="A30" s="256" t="s">
        <v>1118</v>
      </c>
      <c r="B30" s="45" t="s">
        <v>1006</v>
      </c>
      <c r="C30" s="45" t="s">
        <v>955</v>
      </c>
      <c r="D30" s="251" t="s">
        <v>1008</v>
      </c>
      <c r="E30" s="249">
        <v>2.2000000000000002</v>
      </c>
      <c r="F30" s="248">
        <v>1</v>
      </c>
      <c r="G30" s="249">
        <f>E30*F30</f>
        <v>2.2000000000000002</v>
      </c>
      <c r="H30" s="271"/>
      <c r="I30" s="269"/>
      <c r="J30" s="271"/>
      <c r="K30" s="269"/>
    </row>
    <row r="31" spans="1:11" x14ac:dyDescent="0.15">
      <c r="A31" s="636" t="s">
        <v>1013</v>
      </c>
      <c r="B31" s="45" t="s">
        <v>1123</v>
      </c>
      <c r="C31" s="45" t="s">
        <v>1127</v>
      </c>
      <c r="D31" s="251" t="s">
        <v>1132</v>
      </c>
      <c r="E31" s="249">
        <v>0.3</v>
      </c>
      <c r="F31" s="268"/>
      <c r="G31" s="269"/>
      <c r="H31" s="248">
        <v>7</v>
      </c>
      <c r="I31" s="249">
        <f>E31*H31</f>
        <v>2.1</v>
      </c>
      <c r="J31" s="248">
        <v>9</v>
      </c>
      <c r="K31" s="249">
        <f>E31*J31</f>
        <v>2.6999999999999997</v>
      </c>
    </row>
    <row r="32" spans="1:11" ht="14.25" thickBot="1" x14ac:dyDescent="0.2">
      <c r="A32" s="637"/>
      <c r="B32" s="45" t="s">
        <v>1015</v>
      </c>
      <c r="C32" s="45" t="s">
        <v>616</v>
      </c>
      <c r="D32" s="251" t="s">
        <v>1017</v>
      </c>
      <c r="E32" s="249">
        <v>0.3</v>
      </c>
      <c r="F32" s="248">
        <v>5</v>
      </c>
      <c r="G32" s="249">
        <f>E32*F32</f>
        <v>1.5</v>
      </c>
      <c r="H32" s="272"/>
      <c r="I32" s="273"/>
      <c r="J32" s="272"/>
      <c r="K32" s="267"/>
    </row>
    <row r="33" spans="1:11" ht="15" thickTop="1" thickBot="1" x14ac:dyDescent="0.2">
      <c r="A33" s="633" t="s">
        <v>973</v>
      </c>
      <c r="B33" s="634"/>
      <c r="C33" s="634"/>
      <c r="D33" s="634"/>
      <c r="E33" s="635"/>
      <c r="F33" s="242"/>
      <c r="G33" s="245">
        <f>SUM(G22:G32)</f>
        <v>11.899999999999999</v>
      </c>
      <c r="H33" s="242"/>
      <c r="I33" s="245">
        <f>SUM(I22:I32)</f>
        <v>24.1</v>
      </c>
      <c r="J33" s="242"/>
      <c r="K33" s="245">
        <f>SUM(K22:K32)</f>
        <v>21.8</v>
      </c>
    </row>
    <row r="34" spans="1:11" ht="14.25" thickTop="1" x14ac:dyDescent="0.15">
      <c r="A34" t="s">
        <v>1115</v>
      </c>
    </row>
    <row r="36" spans="1:11" ht="14.25" thickBot="1" x14ac:dyDescent="0.2">
      <c r="A36" t="s">
        <v>1134</v>
      </c>
    </row>
    <row r="37" spans="1:11" ht="14.25" thickTop="1" x14ac:dyDescent="0.15">
      <c r="A37" s="629" t="s">
        <v>942</v>
      </c>
      <c r="B37" s="631"/>
      <c r="C37" s="631"/>
      <c r="D37" s="631"/>
      <c r="E37" s="630"/>
      <c r="F37" s="638"/>
      <c r="G37" s="639"/>
    </row>
    <row r="38" spans="1:11" x14ac:dyDescent="0.15">
      <c r="A38" s="627" t="s">
        <v>943</v>
      </c>
      <c r="B38" s="632"/>
      <c r="C38" s="632"/>
      <c r="D38" s="632"/>
      <c r="E38" s="628"/>
      <c r="F38" s="627" t="s">
        <v>1133</v>
      </c>
      <c r="G38" s="628"/>
    </row>
    <row r="39" spans="1:11" ht="14.25" thickBot="1" x14ac:dyDescent="0.2">
      <c r="A39" s="252" t="s">
        <v>944</v>
      </c>
      <c r="B39" s="253" t="s">
        <v>945</v>
      </c>
      <c r="C39" s="253" t="s">
        <v>954</v>
      </c>
      <c r="D39" s="258" t="s">
        <v>974</v>
      </c>
      <c r="E39" s="243" t="s">
        <v>969</v>
      </c>
      <c r="F39" s="241" t="s">
        <v>970</v>
      </c>
      <c r="G39" s="243" t="s">
        <v>971</v>
      </c>
    </row>
    <row r="40" spans="1:11" ht="14.25" thickTop="1" x14ac:dyDescent="0.15">
      <c r="A40" s="254" t="s">
        <v>1138</v>
      </c>
      <c r="B40" s="255" t="s">
        <v>1135</v>
      </c>
      <c r="C40" s="255" t="s">
        <v>1007</v>
      </c>
      <c r="D40" s="251" t="s">
        <v>1142</v>
      </c>
      <c r="E40" s="275">
        <v>1</v>
      </c>
      <c r="F40" s="246">
        <v>1</v>
      </c>
      <c r="G40" s="247">
        <f t="shared" ref="G40:G46" si="2">E40*F40</f>
        <v>1</v>
      </c>
    </row>
    <row r="41" spans="1:11" x14ac:dyDescent="0.15">
      <c r="A41" s="257" t="s">
        <v>1139</v>
      </c>
      <c r="B41" s="45" t="s">
        <v>947</v>
      </c>
      <c r="C41" s="45" t="s">
        <v>955</v>
      </c>
      <c r="D41" s="251" t="s">
        <v>976</v>
      </c>
      <c r="E41" s="249">
        <v>2.2999999999999998</v>
      </c>
      <c r="F41" s="248">
        <v>2</v>
      </c>
      <c r="G41" s="249">
        <f t="shared" si="2"/>
        <v>4.5999999999999996</v>
      </c>
    </row>
    <row r="42" spans="1:11" x14ac:dyDescent="0.15">
      <c r="A42" s="256" t="s">
        <v>1096</v>
      </c>
      <c r="B42" s="45" t="s">
        <v>579</v>
      </c>
      <c r="C42" s="45" t="s">
        <v>1053</v>
      </c>
      <c r="D42" s="251" t="s">
        <v>543</v>
      </c>
      <c r="E42" s="249">
        <v>0.8</v>
      </c>
      <c r="F42" s="248">
        <v>1</v>
      </c>
      <c r="G42" s="249">
        <f t="shared" si="2"/>
        <v>0.8</v>
      </c>
    </row>
    <row r="43" spans="1:11" x14ac:dyDescent="0.15">
      <c r="A43" s="256" t="s">
        <v>1140</v>
      </c>
      <c r="B43" s="45" t="s">
        <v>1136</v>
      </c>
      <c r="C43" s="45" t="s">
        <v>1141</v>
      </c>
      <c r="D43" s="251" t="s">
        <v>289</v>
      </c>
      <c r="E43" s="249">
        <v>34.799999999999997</v>
      </c>
      <c r="F43" s="274">
        <v>1</v>
      </c>
      <c r="G43" s="249">
        <f t="shared" si="2"/>
        <v>34.799999999999997</v>
      </c>
    </row>
    <row r="44" spans="1:11" x14ac:dyDescent="0.15">
      <c r="A44" s="261" t="s">
        <v>1013</v>
      </c>
      <c r="B44" s="45" t="s">
        <v>1015</v>
      </c>
      <c r="C44" s="45" t="s">
        <v>616</v>
      </c>
      <c r="D44" s="251" t="s">
        <v>1017</v>
      </c>
      <c r="E44" s="249">
        <v>0.3</v>
      </c>
      <c r="F44" s="248">
        <v>4</v>
      </c>
      <c r="G44" s="249">
        <f t="shared" si="2"/>
        <v>1.2</v>
      </c>
    </row>
    <row r="45" spans="1:11" x14ac:dyDescent="0.15">
      <c r="A45" s="256" t="s">
        <v>1087</v>
      </c>
      <c r="B45" s="45" t="s">
        <v>1022</v>
      </c>
      <c r="C45" s="45" t="s">
        <v>1024</v>
      </c>
      <c r="D45" s="251" t="s">
        <v>1025</v>
      </c>
      <c r="E45" s="249">
        <v>1.1000000000000001</v>
      </c>
      <c r="F45" s="248">
        <v>1</v>
      </c>
      <c r="G45" s="249">
        <f t="shared" si="2"/>
        <v>1.1000000000000001</v>
      </c>
    </row>
    <row r="46" spans="1:11" ht="14.45" customHeight="1" x14ac:dyDescent="0.15">
      <c r="A46" s="262" t="s">
        <v>990</v>
      </c>
      <c r="B46" s="45" t="s">
        <v>1137</v>
      </c>
      <c r="C46" s="45" t="s">
        <v>700</v>
      </c>
      <c r="D46" s="251" t="s">
        <v>1143</v>
      </c>
      <c r="E46" s="249">
        <v>24.8</v>
      </c>
      <c r="F46" s="248">
        <v>1</v>
      </c>
      <c r="G46" s="249">
        <f t="shared" si="2"/>
        <v>24.8</v>
      </c>
    </row>
    <row r="47" spans="1:11" ht="14.45" customHeight="1" x14ac:dyDescent="0.15">
      <c r="A47" s="636" t="s">
        <v>292</v>
      </c>
      <c r="B47" s="45" t="s">
        <v>993</v>
      </c>
      <c r="C47" s="45" t="s">
        <v>956</v>
      </c>
      <c r="D47" s="251" t="s">
        <v>994</v>
      </c>
      <c r="E47" s="249">
        <v>0.7</v>
      </c>
      <c r="F47" s="248">
        <v>1</v>
      </c>
      <c r="G47" s="249">
        <f t="shared" ref="G47:G48" si="3">E47*F47</f>
        <v>0.7</v>
      </c>
    </row>
    <row r="48" spans="1:11" ht="14.45" customHeight="1" x14ac:dyDescent="0.15">
      <c r="A48" s="637"/>
      <c r="B48" s="45" t="s">
        <v>1119</v>
      </c>
      <c r="C48" s="45" t="s">
        <v>1124</v>
      </c>
      <c r="D48" s="251" t="s">
        <v>1128</v>
      </c>
      <c r="E48" s="249">
        <v>0.7</v>
      </c>
      <c r="F48" s="248">
        <v>2</v>
      </c>
      <c r="G48" s="249">
        <f t="shared" si="3"/>
        <v>1.4</v>
      </c>
    </row>
    <row r="49" spans="1:7" x14ac:dyDescent="0.15">
      <c r="A49" s="262" t="s">
        <v>1051</v>
      </c>
      <c r="B49" s="45" t="s">
        <v>953</v>
      </c>
      <c r="C49" s="45" t="s">
        <v>962</v>
      </c>
      <c r="D49" s="251" t="s">
        <v>983</v>
      </c>
      <c r="E49" s="249">
        <v>2.5</v>
      </c>
      <c r="F49" s="248">
        <v>1</v>
      </c>
      <c r="G49" s="249">
        <f>E49*F49</f>
        <v>2.5</v>
      </c>
    </row>
    <row r="50" spans="1:7" ht="14.25" thickBot="1" x14ac:dyDescent="0.2">
      <c r="A50" s="262" t="s">
        <v>963</v>
      </c>
      <c r="B50" s="45" t="s">
        <v>1000</v>
      </c>
      <c r="C50" s="45" t="s">
        <v>1003</v>
      </c>
      <c r="D50" s="251" t="s">
        <v>1002</v>
      </c>
      <c r="E50" s="249">
        <v>2.5</v>
      </c>
      <c r="F50" s="248">
        <v>1</v>
      </c>
      <c r="G50" s="249">
        <f>E50*F50</f>
        <v>2.5</v>
      </c>
    </row>
    <row r="51" spans="1:7" ht="15" thickTop="1" thickBot="1" x14ac:dyDescent="0.2">
      <c r="A51" s="633" t="s">
        <v>973</v>
      </c>
      <c r="B51" s="634"/>
      <c r="C51" s="634"/>
      <c r="D51" s="634"/>
      <c r="E51" s="635"/>
      <c r="F51" s="242"/>
      <c r="G51" s="245">
        <f>SUM(G40:G50)</f>
        <v>75.400000000000006</v>
      </c>
    </row>
    <row r="52" spans="1:7" ht="14.25" thickTop="1" x14ac:dyDescent="0.15"/>
    <row r="53" spans="1:7" ht="14.25" thickBot="1" x14ac:dyDescent="0.2">
      <c r="A53" t="s">
        <v>1144</v>
      </c>
    </row>
    <row r="54" spans="1:7" ht="14.25" thickTop="1" x14ac:dyDescent="0.15">
      <c r="A54" s="629" t="s">
        <v>942</v>
      </c>
      <c r="B54" s="631"/>
      <c r="C54" s="631"/>
      <c r="D54" s="631"/>
      <c r="E54" s="630"/>
      <c r="F54" s="638"/>
      <c r="G54" s="639"/>
    </row>
    <row r="55" spans="1:7" x14ac:dyDescent="0.15">
      <c r="A55" s="627" t="s">
        <v>943</v>
      </c>
      <c r="B55" s="632"/>
      <c r="C55" s="632"/>
      <c r="D55" s="632"/>
      <c r="E55" s="628"/>
      <c r="F55" s="627" t="s">
        <v>1145</v>
      </c>
      <c r="G55" s="628"/>
    </row>
    <row r="56" spans="1:7" ht="14.25" thickBot="1" x14ac:dyDescent="0.2">
      <c r="A56" s="252" t="s">
        <v>944</v>
      </c>
      <c r="B56" s="253" t="s">
        <v>945</v>
      </c>
      <c r="C56" s="253" t="s">
        <v>954</v>
      </c>
      <c r="D56" s="258" t="s">
        <v>974</v>
      </c>
      <c r="E56" s="243" t="s">
        <v>969</v>
      </c>
      <c r="F56" s="241" t="s">
        <v>970</v>
      </c>
      <c r="G56" s="243" t="s">
        <v>971</v>
      </c>
    </row>
    <row r="57" spans="1:7" ht="14.25" thickTop="1" x14ac:dyDescent="0.15">
      <c r="A57" s="254" t="s">
        <v>1004</v>
      </c>
      <c r="B57" s="255" t="s">
        <v>947</v>
      </c>
      <c r="C57" s="45" t="s">
        <v>955</v>
      </c>
      <c r="D57" s="251" t="s">
        <v>976</v>
      </c>
      <c r="E57" s="275">
        <v>2.2999999999999998</v>
      </c>
      <c r="F57" s="246">
        <v>1</v>
      </c>
      <c r="G57" s="247">
        <f t="shared" ref="G57:G61" si="4">E57*F57</f>
        <v>2.2999999999999998</v>
      </c>
    </row>
    <row r="58" spans="1:7" x14ac:dyDescent="0.15">
      <c r="A58" s="257" t="s">
        <v>1096</v>
      </c>
      <c r="B58" s="45" t="s">
        <v>1098</v>
      </c>
      <c r="C58" s="45" t="s">
        <v>957</v>
      </c>
      <c r="D58" s="251" t="s">
        <v>1146</v>
      </c>
      <c r="E58" s="249">
        <v>0.3</v>
      </c>
      <c r="F58" s="248">
        <v>1</v>
      </c>
      <c r="G58" s="249">
        <f t="shared" si="4"/>
        <v>0.3</v>
      </c>
    </row>
    <row r="59" spans="1:7" x14ac:dyDescent="0.15">
      <c r="A59" s="256" t="s">
        <v>1013</v>
      </c>
      <c r="B59" s="45" t="s">
        <v>1147</v>
      </c>
      <c r="C59" s="45" t="s">
        <v>1148</v>
      </c>
      <c r="D59" s="251" t="s">
        <v>1150</v>
      </c>
      <c r="E59" s="249">
        <v>0.6</v>
      </c>
      <c r="F59" s="248">
        <v>1</v>
      </c>
      <c r="G59" s="249">
        <f t="shared" si="4"/>
        <v>0.6</v>
      </c>
    </row>
    <row r="60" spans="1:7" ht="14.45" customHeight="1" x14ac:dyDescent="0.15">
      <c r="A60" s="262" t="s">
        <v>990</v>
      </c>
      <c r="B60" s="45" t="s">
        <v>681</v>
      </c>
      <c r="C60" s="45" t="s">
        <v>1149</v>
      </c>
      <c r="D60" s="251" t="s">
        <v>1151</v>
      </c>
      <c r="E60" s="249">
        <v>33.4</v>
      </c>
      <c r="F60" s="248">
        <v>1</v>
      </c>
      <c r="G60" s="249">
        <f t="shared" si="4"/>
        <v>33.4</v>
      </c>
    </row>
    <row r="61" spans="1:7" ht="14.45" customHeight="1" x14ac:dyDescent="0.15">
      <c r="A61" s="261" t="s">
        <v>292</v>
      </c>
      <c r="B61" s="45" t="s">
        <v>993</v>
      </c>
      <c r="C61" s="45" t="s">
        <v>956</v>
      </c>
      <c r="D61" s="251" t="s">
        <v>994</v>
      </c>
      <c r="E61" s="249">
        <v>0.7</v>
      </c>
      <c r="F61" s="248">
        <v>1</v>
      </c>
      <c r="G61" s="249">
        <f t="shared" si="4"/>
        <v>0.7</v>
      </c>
    </row>
    <row r="62" spans="1:7" x14ac:dyDescent="0.15">
      <c r="A62" s="256" t="s">
        <v>1096</v>
      </c>
      <c r="B62" s="45" t="s">
        <v>1098</v>
      </c>
      <c r="C62" s="45" t="s">
        <v>957</v>
      </c>
      <c r="D62" s="251" t="s">
        <v>1146</v>
      </c>
      <c r="E62" s="249">
        <v>0.3</v>
      </c>
      <c r="F62" s="248">
        <v>1</v>
      </c>
      <c r="G62" s="249">
        <f>E62*F62</f>
        <v>0.3</v>
      </c>
    </row>
    <row r="63" spans="1:7" ht="14.25" thickBot="1" x14ac:dyDescent="0.2">
      <c r="A63" s="262" t="s">
        <v>963</v>
      </c>
      <c r="B63" s="45" t="s">
        <v>1000</v>
      </c>
      <c r="C63" s="45" t="s">
        <v>1003</v>
      </c>
      <c r="D63" s="251" t="s">
        <v>1002</v>
      </c>
      <c r="E63" s="249">
        <v>2.5</v>
      </c>
      <c r="F63" s="248">
        <v>1</v>
      </c>
      <c r="G63" s="249">
        <f>E63*F63</f>
        <v>2.5</v>
      </c>
    </row>
    <row r="64" spans="1:7" ht="15" thickTop="1" thickBot="1" x14ac:dyDescent="0.2">
      <c r="A64" s="633" t="s">
        <v>973</v>
      </c>
      <c r="B64" s="634"/>
      <c r="C64" s="634"/>
      <c r="D64" s="634"/>
      <c r="E64" s="635"/>
      <c r="F64" s="242"/>
      <c r="G64" s="245">
        <f>SUM(G57:G63)</f>
        <v>40.1</v>
      </c>
    </row>
    <row r="65" spans="1:7" ht="14.25" thickTop="1" x14ac:dyDescent="0.15"/>
    <row r="66" spans="1:7" ht="14.25" thickBot="1" x14ac:dyDescent="0.2">
      <c r="A66" t="s">
        <v>1152</v>
      </c>
    </row>
    <row r="67" spans="1:7" ht="14.25" thickTop="1" x14ac:dyDescent="0.15">
      <c r="A67" s="629" t="s">
        <v>942</v>
      </c>
      <c r="B67" s="631"/>
      <c r="C67" s="631"/>
      <c r="D67" s="631"/>
      <c r="E67" s="630"/>
      <c r="F67" s="638"/>
      <c r="G67" s="639"/>
    </row>
    <row r="68" spans="1:7" x14ac:dyDescent="0.15">
      <c r="A68" s="627" t="s">
        <v>943</v>
      </c>
      <c r="B68" s="632"/>
      <c r="C68" s="632"/>
      <c r="D68" s="632"/>
      <c r="E68" s="628"/>
      <c r="F68" s="627" t="s">
        <v>1153</v>
      </c>
      <c r="G68" s="628"/>
    </row>
    <row r="69" spans="1:7" ht="14.25" thickBot="1" x14ac:dyDescent="0.2">
      <c r="A69" s="252" t="s">
        <v>944</v>
      </c>
      <c r="B69" s="253" t="s">
        <v>945</v>
      </c>
      <c r="C69" s="253" t="s">
        <v>954</v>
      </c>
      <c r="D69" s="258" t="s">
        <v>974</v>
      </c>
      <c r="E69" s="243" t="s">
        <v>969</v>
      </c>
      <c r="F69" s="241" t="s">
        <v>970</v>
      </c>
      <c r="G69" s="243" t="s">
        <v>971</v>
      </c>
    </row>
    <row r="70" spans="1:7" ht="14.25" thickTop="1" x14ac:dyDescent="0.15">
      <c r="A70" s="640" t="s">
        <v>1116</v>
      </c>
      <c r="B70" s="255" t="s">
        <v>993</v>
      </c>
      <c r="C70" s="45" t="s">
        <v>956</v>
      </c>
      <c r="D70" s="251" t="s">
        <v>994</v>
      </c>
      <c r="E70" s="275">
        <v>0.7</v>
      </c>
      <c r="F70" s="246">
        <v>1</v>
      </c>
      <c r="G70" s="247">
        <f t="shared" ref="G70:G77" si="5">E70*F70</f>
        <v>0.7</v>
      </c>
    </row>
    <row r="71" spans="1:7" x14ac:dyDescent="0.15">
      <c r="A71" s="637"/>
      <c r="B71" s="45" t="s">
        <v>1119</v>
      </c>
      <c r="C71" s="45" t="s">
        <v>1124</v>
      </c>
      <c r="D71" s="251" t="s">
        <v>1128</v>
      </c>
      <c r="E71" s="249">
        <v>0.7</v>
      </c>
      <c r="F71" s="248">
        <v>1</v>
      </c>
      <c r="G71" s="249">
        <f t="shared" si="5"/>
        <v>0.7</v>
      </c>
    </row>
    <row r="72" spans="1:7" x14ac:dyDescent="0.15">
      <c r="A72" s="256" t="s">
        <v>1051</v>
      </c>
      <c r="B72" s="45" t="s">
        <v>953</v>
      </c>
      <c r="C72" s="45" t="s">
        <v>962</v>
      </c>
      <c r="D72" s="251" t="s">
        <v>983</v>
      </c>
      <c r="E72" s="249">
        <v>2.5</v>
      </c>
      <c r="F72" s="248">
        <v>1</v>
      </c>
      <c r="G72" s="249">
        <f t="shared" si="5"/>
        <v>2.5</v>
      </c>
    </row>
    <row r="73" spans="1:7" ht="14.45" customHeight="1" x14ac:dyDescent="0.15">
      <c r="A73" s="262" t="s">
        <v>963</v>
      </c>
      <c r="B73" s="45" t="s">
        <v>1101</v>
      </c>
      <c r="C73" s="45" t="s">
        <v>1003</v>
      </c>
      <c r="D73" s="251" t="s">
        <v>1155</v>
      </c>
      <c r="E73" s="249">
        <v>2.5</v>
      </c>
      <c r="F73" s="248">
        <v>1</v>
      </c>
      <c r="G73" s="249">
        <f t="shared" si="5"/>
        <v>2.5</v>
      </c>
    </row>
    <row r="74" spans="1:7" ht="14.45" customHeight="1" x14ac:dyDescent="0.15">
      <c r="A74" s="261" t="s">
        <v>1096</v>
      </c>
      <c r="B74" s="45" t="s">
        <v>1098</v>
      </c>
      <c r="C74" s="45" t="s">
        <v>957</v>
      </c>
      <c r="D74" s="251" t="s">
        <v>1146</v>
      </c>
      <c r="E74" s="249">
        <v>0.3</v>
      </c>
      <c r="F74" s="248">
        <v>1</v>
      </c>
      <c r="G74" s="249">
        <f t="shared" si="5"/>
        <v>0.3</v>
      </c>
    </row>
    <row r="75" spans="1:7" ht="14.45" customHeight="1" x14ac:dyDescent="0.15">
      <c r="A75" s="261" t="s">
        <v>1004</v>
      </c>
      <c r="B75" s="45" t="s">
        <v>1006</v>
      </c>
      <c r="C75" s="45" t="s">
        <v>955</v>
      </c>
      <c r="D75" s="251" t="s">
        <v>1008</v>
      </c>
      <c r="E75" s="249">
        <v>2.2000000000000002</v>
      </c>
      <c r="F75" s="248">
        <v>1</v>
      </c>
      <c r="G75" s="249">
        <f t="shared" si="5"/>
        <v>2.2000000000000002</v>
      </c>
    </row>
    <row r="76" spans="1:7" ht="14.45" customHeight="1" x14ac:dyDescent="0.15">
      <c r="A76" s="261" t="s">
        <v>1154</v>
      </c>
      <c r="B76" s="45" t="s">
        <v>553</v>
      </c>
      <c r="C76" s="45" t="s">
        <v>554</v>
      </c>
      <c r="D76" s="251" t="s">
        <v>822</v>
      </c>
      <c r="E76" s="249">
        <v>3.4</v>
      </c>
      <c r="F76" s="248">
        <v>1</v>
      </c>
      <c r="G76" s="249">
        <f t="shared" si="5"/>
        <v>3.4</v>
      </c>
    </row>
    <row r="77" spans="1:7" ht="14.45" customHeight="1" x14ac:dyDescent="0.15">
      <c r="A77" s="261" t="s">
        <v>1013</v>
      </c>
      <c r="B77" s="45" t="s">
        <v>1081</v>
      </c>
      <c r="C77" s="45" t="s">
        <v>616</v>
      </c>
      <c r="D77" s="251" t="s">
        <v>1078</v>
      </c>
      <c r="E77" s="249">
        <v>0.2</v>
      </c>
      <c r="F77" s="248">
        <v>1</v>
      </c>
      <c r="G77" s="249">
        <f t="shared" si="5"/>
        <v>0.2</v>
      </c>
    </row>
    <row r="78" spans="1:7" x14ac:dyDescent="0.15">
      <c r="A78" s="256" t="s">
        <v>990</v>
      </c>
      <c r="B78" s="45" t="s">
        <v>722</v>
      </c>
      <c r="C78" s="45" t="s">
        <v>1157</v>
      </c>
      <c r="D78" s="251" t="s">
        <v>1156</v>
      </c>
      <c r="E78" s="249">
        <v>15.4</v>
      </c>
      <c r="F78" s="248">
        <v>1</v>
      </c>
      <c r="G78" s="249">
        <f>E78*F78</f>
        <v>15.4</v>
      </c>
    </row>
    <row r="79" spans="1:7" ht="14.25" thickBot="1" x14ac:dyDescent="0.2">
      <c r="A79" s="262" t="s">
        <v>1087</v>
      </c>
      <c r="B79" s="45" t="s">
        <v>1006</v>
      </c>
      <c r="C79" s="45" t="s">
        <v>955</v>
      </c>
      <c r="D79" s="251" t="s">
        <v>1008</v>
      </c>
      <c r="E79" s="249">
        <v>2.2000000000000002</v>
      </c>
      <c r="F79" s="248">
        <v>1</v>
      </c>
      <c r="G79" s="249">
        <f>E79*F79</f>
        <v>2.2000000000000002</v>
      </c>
    </row>
    <row r="80" spans="1:7" ht="15" thickTop="1" thickBot="1" x14ac:dyDescent="0.2">
      <c r="A80" s="633" t="s">
        <v>973</v>
      </c>
      <c r="B80" s="634"/>
      <c r="C80" s="634"/>
      <c r="D80" s="634"/>
      <c r="E80" s="635"/>
      <c r="F80" s="242"/>
      <c r="G80" s="245">
        <f>SUM(G70:G79)</f>
        <v>30.099999999999998</v>
      </c>
    </row>
    <row r="81" spans="1:7" ht="14.25" thickTop="1" x14ac:dyDescent="0.15"/>
    <row r="82" spans="1:7" ht="14.25" thickBot="1" x14ac:dyDescent="0.2">
      <c r="A82" t="s">
        <v>1158</v>
      </c>
    </row>
    <row r="83" spans="1:7" ht="14.25" thickTop="1" x14ac:dyDescent="0.15">
      <c r="A83" s="629" t="s">
        <v>942</v>
      </c>
      <c r="B83" s="631"/>
      <c r="C83" s="631"/>
      <c r="D83" s="631"/>
      <c r="E83" s="630"/>
      <c r="F83" s="638"/>
      <c r="G83" s="639"/>
    </row>
    <row r="84" spans="1:7" x14ac:dyDescent="0.15">
      <c r="A84" s="627" t="s">
        <v>943</v>
      </c>
      <c r="B84" s="632"/>
      <c r="C84" s="632"/>
      <c r="D84" s="632"/>
      <c r="E84" s="628"/>
      <c r="F84" s="627" t="s">
        <v>1159</v>
      </c>
      <c r="G84" s="628"/>
    </row>
    <row r="85" spans="1:7" ht="14.25" thickBot="1" x14ac:dyDescent="0.2">
      <c r="A85" s="252" t="s">
        <v>944</v>
      </c>
      <c r="B85" s="253" t="s">
        <v>945</v>
      </c>
      <c r="C85" s="253" t="s">
        <v>954</v>
      </c>
      <c r="D85" s="258" t="s">
        <v>974</v>
      </c>
      <c r="E85" s="243" t="s">
        <v>969</v>
      </c>
      <c r="F85" s="241" t="s">
        <v>970</v>
      </c>
      <c r="G85" s="243" t="s">
        <v>971</v>
      </c>
    </row>
    <row r="86" spans="1:7" ht="14.25" thickTop="1" x14ac:dyDescent="0.15">
      <c r="A86" s="640" t="s">
        <v>292</v>
      </c>
      <c r="B86" s="255" t="s">
        <v>993</v>
      </c>
      <c r="C86" s="45" t="s">
        <v>956</v>
      </c>
      <c r="D86" s="251" t="s">
        <v>994</v>
      </c>
      <c r="E86" s="275">
        <v>0.7</v>
      </c>
      <c r="F86" s="246">
        <v>1</v>
      </c>
      <c r="G86" s="247">
        <f t="shared" ref="G86:G91" si="6">E86*F86</f>
        <v>0.7</v>
      </c>
    </row>
    <row r="87" spans="1:7" x14ac:dyDescent="0.15">
      <c r="A87" s="637"/>
      <c r="B87" s="45" t="s">
        <v>1098</v>
      </c>
      <c r="C87" s="45" t="s">
        <v>957</v>
      </c>
      <c r="D87" s="251" t="s">
        <v>1146</v>
      </c>
      <c r="E87" s="249">
        <v>0.3</v>
      </c>
      <c r="F87" s="248">
        <v>1</v>
      </c>
      <c r="G87" s="249">
        <f t="shared" si="6"/>
        <v>0.3</v>
      </c>
    </row>
    <row r="88" spans="1:7" x14ac:dyDescent="0.15">
      <c r="A88" s="256" t="s">
        <v>1051</v>
      </c>
      <c r="B88" s="45" t="s">
        <v>953</v>
      </c>
      <c r="C88" s="45" t="s">
        <v>962</v>
      </c>
      <c r="D88" s="251" t="s">
        <v>983</v>
      </c>
      <c r="E88" s="249">
        <v>2.5</v>
      </c>
      <c r="F88" s="248">
        <v>1</v>
      </c>
      <c r="G88" s="249">
        <f t="shared" si="6"/>
        <v>2.5</v>
      </c>
    </row>
    <row r="89" spans="1:7" ht="14.45" customHeight="1" x14ac:dyDescent="0.15">
      <c r="A89" s="262" t="s">
        <v>963</v>
      </c>
      <c r="B89" s="45" t="s">
        <v>1101</v>
      </c>
      <c r="C89" s="45" t="s">
        <v>1003</v>
      </c>
      <c r="D89" s="251" t="s">
        <v>1155</v>
      </c>
      <c r="E89" s="249">
        <v>2.5</v>
      </c>
      <c r="F89" s="248">
        <v>1</v>
      </c>
      <c r="G89" s="249">
        <f t="shared" si="6"/>
        <v>2.5</v>
      </c>
    </row>
    <row r="90" spans="1:7" ht="14.45" customHeight="1" x14ac:dyDescent="0.15">
      <c r="A90" s="261" t="s">
        <v>1162</v>
      </c>
      <c r="B90" s="45" t="s">
        <v>1160</v>
      </c>
      <c r="C90" s="45" t="s">
        <v>568</v>
      </c>
      <c r="D90" s="251" t="s">
        <v>564</v>
      </c>
      <c r="E90" s="249">
        <v>3.8</v>
      </c>
      <c r="F90" s="248">
        <v>1</v>
      </c>
      <c r="G90" s="249">
        <f t="shared" si="6"/>
        <v>3.8</v>
      </c>
    </row>
    <row r="91" spans="1:7" ht="14.45" customHeight="1" x14ac:dyDescent="0.15">
      <c r="A91" s="256" t="s">
        <v>1013</v>
      </c>
      <c r="B91" s="45" t="s">
        <v>1123</v>
      </c>
      <c r="C91" s="45" t="s">
        <v>1127</v>
      </c>
      <c r="D91" s="251" t="s">
        <v>1132</v>
      </c>
      <c r="E91" s="249">
        <v>0.3</v>
      </c>
      <c r="F91" s="248">
        <v>6</v>
      </c>
      <c r="G91" s="249">
        <f t="shared" si="6"/>
        <v>1.7999999999999998</v>
      </c>
    </row>
    <row r="92" spans="1:7" ht="14.25" thickBot="1" x14ac:dyDescent="0.2">
      <c r="A92" s="262" t="s">
        <v>990</v>
      </c>
      <c r="B92" s="45" t="s">
        <v>1161</v>
      </c>
      <c r="C92" s="45" t="s">
        <v>1163</v>
      </c>
      <c r="D92" s="251" t="s">
        <v>1164</v>
      </c>
      <c r="E92" s="249">
        <v>12.9</v>
      </c>
      <c r="F92" s="248">
        <v>1</v>
      </c>
      <c r="G92" s="249">
        <f>E92*F92</f>
        <v>12.9</v>
      </c>
    </row>
    <row r="93" spans="1:7" ht="15" thickTop="1" thickBot="1" x14ac:dyDescent="0.2">
      <c r="A93" s="633" t="s">
        <v>973</v>
      </c>
      <c r="B93" s="634"/>
      <c r="C93" s="634"/>
      <c r="D93" s="634"/>
      <c r="E93" s="635"/>
      <c r="F93" s="242"/>
      <c r="G93" s="245">
        <f>SUM(G86:G92)</f>
        <v>24.5</v>
      </c>
    </row>
    <row r="94" spans="1:7" ht="14.25" thickTop="1" x14ac:dyDescent="0.15"/>
    <row r="95" spans="1:7" ht="14.25" thickBot="1" x14ac:dyDescent="0.2">
      <c r="A95" t="s">
        <v>1165</v>
      </c>
    </row>
    <row r="96" spans="1:7" ht="14.25" thickTop="1" x14ac:dyDescent="0.15">
      <c r="A96" s="629" t="s">
        <v>942</v>
      </c>
      <c r="B96" s="631"/>
      <c r="C96" s="631"/>
      <c r="D96" s="631"/>
      <c r="E96" s="630"/>
      <c r="F96" s="638"/>
      <c r="G96" s="639"/>
    </row>
    <row r="97" spans="1:7" x14ac:dyDescent="0.15">
      <c r="A97" s="627" t="s">
        <v>943</v>
      </c>
      <c r="B97" s="632"/>
      <c r="C97" s="632"/>
      <c r="D97" s="632"/>
      <c r="E97" s="628"/>
      <c r="F97" s="627" t="s">
        <v>1166</v>
      </c>
      <c r="G97" s="628"/>
    </row>
    <row r="98" spans="1:7" ht="14.25" thickBot="1" x14ac:dyDescent="0.2">
      <c r="A98" s="252" t="s">
        <v>944</v>
      </c>
      <c r="B98" s="253" t="s">
        <v>945</v>
      </c>
      <c r="C98" s="253" t="s">
        <v>954</v>
      </c>
      <c r="D98" s="258" t="s">
        <v>974</v>
      </c>
      <c r="E98" s="243" t="s">
        <v>969</v>
      </c>
      <c r="F98" s="241" t="s">
        <v>970</v>
      </c>
      <c r="G98" s="243" t="s">
        <v>971</v>
      </c>
    </row>
    <row r="99" spans="1:7" ht="14.25" thickTop="1" x14ac:dyDescent="0.15">
      <c r="A99" s="276" t="s">
        <v>292</v>
      </c>
      <c r="B99" s="255" t="s">
        <v>993</v>
      </c>
      <c r="C99" s="45" t="s">
        <v>956</v>
      </c>
      <c r="D99" s="251" t="s">
        <v>994</v>
      </c>
      <c r="E99" s="275">
        <v>0.7</v>
      </c>
      <c r="F99" s="246">
        <v>1</v>
      </c>
      <c r="G99" s="247">
        <f t="shared" ref="G99:G106" si="7">E99*F99</f>
        <v>0.7</v>
      </c>
    </row>
    <row r="100" spans="1:7" x14ac:dyDescent="0.15">
      <c r="A100" s="256" t="s">
        <v>1051</v>
      </c>
      <c r="B100" s="45" t="s">
        <v>953</v>
      </c>
      <c r="C100" s="45" t="s">
        <v>962</v>
      </c>
      <c r="D100" s="251" t="s">
        <v>983</v>
      </c>
      <c r="E100" s="249">
        <v>2.5</v>
      </c>
      <c r="F100" s="248">
        <v>1</v>
      </c>
      <c r="G100" s="249">
        <f t="shared" si="7"/>
        <v>2.5</v>
      </c>
    </row>
    <row r="101" spans="1:7" x14ac:dyDescent="0.15">
      <c r="A101" s="262" t="s">
        <v>963</v>
      </c>
      <c r="B101" s="45" t="s">
        <v>1101</v>
      </c>
      <c r="C101" s="45" t="s">
        <v>1003</v>
      </c>
      <c r="D101" s="251" t="s">
        <v>1155</v>
      </c>
      <c r="E101" s="249">
        <v>2.5</v>
      </c>
      <c r="F101" s="248">
        <v>1</v>
      </c>
      <c r="G101" s="249">
        <f t="shared" si="7"/>
        <v>2.5</v>
      </c>
    </row>
    <row r="102" spans="1:7" ht="14.45" customHeight="1" x14ac:dyDescent="0.15">
      <c r="A102" s="262" t="s">
        <v>1096</v>
      </c>
      <c r="B102" s="45" t="s">
        <v>1167</v>
      </c>
      <c r="C102" s="45" t="s">
        <v>957</v>
      </c>
      <c r="D102" s="251" t="s">
        <v>1169</v>
      </c>
      <c r="E102" s="249">
        <v>0.3</v>
      </c>
      <c r="F102" s="248">
        <v>1</v>
      </c>
      <c r="G102" s="249">
        <f t="shared" si="7"/>
        <v>0.3</v>
      </c>
    </row>
    <row r="103" spans="1:7" ht="14.45" customHeight="1" x14ac:dyDescent="0.15">
      <c r="A103" s="261" t="s">
        <v>1004</v>
      </c>
      <c r="B103" s="45" t="s">
        <v>1006</v>
      </c>
      <c r="C103" s="45" t="s">
        <v>955</v>
      </c>
      <c r="D103" s="251" t="s">
        <v>1008</v>
      </c>
      <c r="E103" s="249">
        <v>2.2000000000000002</v>
      </c>
      <c r="F103" s="248">
        <v>2</v>
      </c>
      <c r="G103" s="249">
        <f t="shared" si="7"/>
        <v>4.4000000000000004</v>
      </c>
    </row>
    <row r="104" spans="1:7" ht="14.45" customHeight="1" x14ac:dyDescent="0.15">
      <c r="A104" s="256" t="s">
        <v>1117</v>
      </c>
      <c r="B104" s="45" t="s">
        <v>1168</v>
      </c>
      <c r="C104" s="45" t="s">
        <v>1126</v>
      </c>
      <c r="D104" s="251" t="s">
        <v>1170</v>
      </c>
      <c r="E104" s="249">
        <v>1.8</v>
      </c>
      <c r="F104" s="248">
        <v>1</v>
      </c>
      <c r="G104" s="249">
        <f t="shared" si="7"/>
        <v>1.8</v>
      </c>
    </row>
    <row r="105" spans="1:7" ht="14.45" customHeight="1" x14ac:dyDescent="0.15">
      <c r="A105" s="262" t="s">
        <v>1013</v>
      </c>
      <c r="B105" s="45" t="s">
        <v>1015</v>
      </c>
      <c r="C105" s="45" t="s">
        <v>616</v>
      </c>
      <c r="D105" s="251" t="s">
        <v>1017</v>
      </c>
      <c r="E105" s="249">
        <v>0.3</v>
      </c>
      <c r="F105" s="248">
        <v>3</v>
      </c>
      <c r="G105" s="249">
        <f t="shared" si="7"/>
        <v>0.89999999999999991</v>
      </c>
    </row>
    <row r="106" spans="1:7" ht="14.45" customHeight="1" x14ac:dyDescent="0.15">
      <c r="A106" s="262" t="s">
        <v>1087</v>
      </c>
      <c r="B106" s="45" t="s">
        <v>1022</v>
      </c>
      <c r="C106" s="45" t="s">
        <v>1024</v>
      </c>
      <c r="D106" s="251" t="s">
        <v>1025</v>
      </c>
      <c r="E106" s="249">
        <v>1.1000000000000001</v>
      </c>
      <c r="F106" s="248">
        <v>1</v>
      </c>
      <c r="G106" s="249">
        <f t="shared" si="7"/>
        <v>1.1000000000000001</v>
      </c>
    </row>
    <row r="107" spans="1:7" ht="14.25" thickBot="1" x14ac:dyDescent="0.2">
      <c r="A107" s="262" t="s">
        <v>1171</v>
      </c>
      <c r="B107" s="45" t="s">
        <v>1006</v>
      </c>
      <c r="C107" s="45" t="s">
        <v>955</v>
      </c>
      <c r="D107" s="251" t="s">
        <v>1008</v>
      </c>
      <c r="E107" s="249">
        <v>2.2000000000000002</v>
      </c>
      <c r="F107" s="248">
        <v>1</v>
      </c>
      <c r="G107" s="249">
        <f>E107*F107</f>
        <v>2.2000000000000002</v>
      </c>
    </row>
    <row r="108" spans="1:7" ht="15" thickTop="1" thickBot="1" x14ac:dyDescent="0.2">
      <c r="A108" s="633" t="s">
        <v>973</v>
      </c>
      <c r="B108" s="634"/>
      <c r="C108" s="634"/>
      <c r="D108" s="634"/>
      <c r="E108" s="635"/>
      <c r="F108" s="242"/>
      <c r="G108" s="245">
        <f>SUM(G99:G107)</f>
        <v>16.400000000000002</v>
      </c>
    </row>
    <row r="109" spans="1:7" ht="14.25" thickTop="1" x14ac:dyDescent="0.15"/>
    <row r="110" spans="1:7" ht="14.25" thickBot="1" x14ac:dyDescent="0.2">
      <c r="A110" t="s">
        <v>1172</v>
      </c>
    </row>
    <row r="111" spans="1:7" ht="14.25" thickTop="1" x14ac:dyDescent="0.15">
      <c r="A111" s="629" t="s">
        <v>942</v>
      </c>
      <c r="B111" s="631"/>
      <c r="C111" s="631"/>
      <c r="D111" s="631"/>
      <c r="E111" s="630"/>
      <c r="F111" s="638"/>
      <c r="G111" s="639"/>
    </row>
    <row r="112" spans="1:7" x14ac:dyDescent="0.15">
      <c r="A112" s="627" t="s">
        <v>943</v>
      </c>
      <c r="B112" s="632"/>
      <c r="C112" s="632"/>
      <c r="D112" s="632"/>
      <c r="E112" s="628"/>
      <c r="F112" s="627" t="s">
        <v>1173</v>
      </c>
      <c r="G112" s="628"/>
    </row>
    <row r="113" spans="1:7" ht="14.25" thickBot="1" x14ac:dyDescent="0.2">
      <c r="A113" s="252" t="s">
        <v>944</v>
      </c>
      <c r="B113" s="253" t="s">
        <v>945</v>
      </c>
      <c r="C113" s="253" t="s">
        <v>954</v>
      </c>
      <c r="D113" s="258" t="s">
        <v>974</v>
      </c>
      <c r="E113" s="243" t="s">
        <v>969</v>
      </c>
      <c r="F113" s="241" t="s">
        <v>970</v>
      </c>
      <c r="G113" s="243" t="s">
        <v>971</v>
      </c>
    </row>
    <row r="114" spans="1:7" ht="14.25" thickTop="1" x14ac:dyDescent="0.15">
      <c r="A114" s="276" t="s">
        <v>292</v>
      </c>
      <c r="B114" s="255" t="s">
        <v>993</v>
      </c>
      <c r="C114" s="45" t="s">
        <v>956</v>
      </c>
      <c r="D114" s="251" t="s">
        <v>994</v>
      </c>
      <c r="E114" s="275">
        <v>0.7</v>
      </c>
      <c r="F114" s="246">
        <v>1</v>
      </c>
      <c r="G114" s="247">
        <f t="shared" ref="G114:G118" si="8">E114*F114</f>
        <v>0.7</v>
      </c>
    </row>
    <row r="115" spans="1:7" x14ac:dyDescent="0.15">
      <c r="A115" s="256" t="s">
        <v>964</v>
      </c>
      <c r="B115" s="45" t="s">
        <v>1098</v>
      </c>
      <c r="C115" s="45" t="s">
        <v>957</v>
      </c>
      <c r="D115" s="251" t="s">
        <v>1146</v>
      </c>
      <c r="E115" s="249">
        <v>0.3</v>
      </c>
      <c r="F115" s="248">
        <v>1</v>
      </c>
      <c r="G115" s="249">
        <f t="shared" si="8"/>
        <v>0.3</v>
      </c>
    </row>
    <row r="116" spans="1:7" x14ac:dyDescent="0.15">
      <c r="A116" s="262" t="s">
        <v>963</v>
      </c>
      <c r="B116" s="45" t="s">
        <v>1101</v>
      </c>
      <c r="C116" s="45" t="s">
        <v>1003</v>
      </c>
      <c r="D116" s="251" t="s">
        <v>1155</v>
      </c>
      <c r="E116" s="249">
        <v>2.5</v>
      </c>
      <c r="F116" s="248">
        <v>1</v>
      </c>
      <c r="G116" s="249">
        <f t="shared" si="8"/>
        <v>2.5</v>
      </c>
    </row>
    <row r="117" spans="1:7" ht="14.45" customHeight="1" x14ac:dyDescent="0.15">
      <c r="A117" s="256" t="s">
        <v>1004</v>
      </c>
      <c r="B117" s="45" t="s">
        <v>1006</v>
      </c>
      <c r="C117" s="45" t="s">
        <v>955</v>
      </c>
      <c r="D117" s="251" t="s">
        <v>1008</v>
      </c>
      <c r="E117" s="249">
        <v>2.2000000000000002</v>
      </c>
      <c r="F117" s="248">
        <v>1</v>
      </c>
      <c r="G117" s="249">
        <f t="shared" si="8"/>
        <v>2.2000000000000002</v>
      </c>
    </row>
    <row r="118" spans="1:7" ht="14.45" customHeight="1" thickBot="1" x14ac:dyDescent="0.2">
      <c r="A118" s="262" t="s">
        <v>1013</v>
      </c>
      <c r="B118" s="45" t="s">
        <v>1015</v>
      </c>
      <c r="C118" s="45" t="s">
        <v>616</v>
      </c>
      <c r="D118" s="251" t="s">
        <v>1017</v>
      </c>
      <c r="E118" s="249">
        <v>0.3</v>
      </c>
      <c r="F118" s="248">
        <v>1</v>
      </c>
      <c r="G118" s="249">
        <f t="shared" si="8"/>
        <v>0.3</v>
      </c>
    </row>
    <row r="119" spans="1:7" ht="15" thickTop="1" thickBot="1" x14ac:dyDescent="0.2">
      <c r="A119" s="633" t="s">
        <v>973</v>
      </c>
      <c r="B119" s="634"/>
      <c r="C119" s="634"/>
      <c r="D119" s="634"/>
      <c r="E119" s="635"/>
      <c r="F119" s="242"/>
      <c r="G119" s="270">
        <f>SUM(G114:G118)</f>
        <v>6</v>
      </c>
    </row>
    <row r="120" spans="1:7" ht="14.25" thickTop="1" x14ac:dyDescent="0.15"/>
    <row r="121" spans="1:7" x14ac:dyDescent="0.15">
      <c r="A121" t="s">
        <v>1174</v>
      </c>
    </row>
    <row r="122" spans="1:7" ht="14.25" thickBot="1" x14ac:dyDescent="0.2">
      <c r="A122" t="s">
        <v>1175</v>
      </c>
    </row>
    <row r="123" spans="1:7" ht="14.25" thickTop="1" x14ac:dyDescent="0.15">
      <c r="A123" s="629" t="s">
        <v>942</v>
      </c>
      <c r="B123" s="631"/>
      <c r="C123" s="631"/>
      <c r="D123" s="631"/>
      <c r="E123" s="630"/>
      <c r="F123" s="638"/>
      <c r="G123" s="639"/>
    </row>
    <row r="124" spans="1:7" x14ac:dyDescent="0.15">
      <c r="A124" s="627" t="s">
        <v>943</v>
      </c>
      <c r="B124" s="632"/>
      <c r="C124" s="632"/>
      <c r="D124" s="632"/>
      <c r="E124" s="628"/>
      <c r="F124" s="627" t="s">
        <v>1179</v>
      </c>
      <c r="G124" s="628"/>
    </row>
    <row r="125" spans="1:7" ht="14.25" thickBot="1" x14ac:dyDescent="0.2">
      <c r="A125" s="252" t="s">
        <v>944</v>
      </c>
      <c r="B125" s="253" t="s">
        <v>945</v>
      </c>
      <c r="C125" s="253" t="s">
        <v>954</v>
      </c>
      <c r="D125" s="258" t="s">
        <v>974</v>
      </c>
      <c r="E125" s="243" t="s">
        <v>969</v>
      </c>
      <c r="F125" s="241" t="s">
        <v>970</v>
      </c>
      <c r="G125" s="243" t="s">
        <v>971</v>
      </c>
    </row>
    <row r="126" spans="1:7" ht="14.25" thickTop="1" x14ac:dyDescent="0.15">
      <c r="A126" s="276" t="s">
        <v>1096</v>
      </c>
      <c r="B126" s="255" t="s">
        <v>1167</v>
      </c>
      <c r="C126" s="45" t="s">
        <v>957</v>
      </c>
      <c r="D126" s="251" t="s">
        <v>1146</v>
      </c>
      <c r="E126" s="275">
        <v>0.3</v>
      </c>
      <c r="F126" s="246">
        <v>1</v>
      </c>
      <c r="G126" s="247">
        <f t="shared" ref="G126:G131" si="9">E126*F126</f>
        <v>0.3</v>
      </c>
    </row>
    <row r="127" spans="1:7" x14ac:dyDescent="0.15">
      <c r="A127" s="256" t="s">
        <v>1177</v>
      </c>
      <c r="B127" s="45" t="s">
        <v>1121</v>
      </c>
      <c r="C127" s="45" t="s">
        <v>955</v>
      </c>
      <c r="D127" s="251" t="s">
        <v>1130</v>
      </c>
      <c r="E127" s="249">
        <v>1.8</v>
      </c>
      <c r="F127" s="248">
        <v>2</v>
      </c>
      <c r="G127" s="249">
        <f t="shared" si="9"/>
        <v>3.6</v>
      </c>
    </row>
    <row r="128" spans="1:7" x14ac:dyDescent="0.15">
      <c r="A128" s="636" t="s">
        <v>1013</v>
      </c>
      <c r="B128" s="45" t="s">
        <v>1123</v>
      </c>
      <c r="C128" s="45" t="s">
        <v>1127</v>
      </c>
      <c r="D128" s="251" t="s">
        <v>1132</v>
      </c>
      <c r="E128" s="249">
        <v>0.3</v>
      </c>
      <c r="F128" s="248">
        <v>1</v>
      </c>
      <c r="G128" s="249">
        <f t="shared" si="9"/>
        <v>0.3</v>
      </c>
    </row>
    <row r="129" spans="1:7" x14ac:dyDescent="0.15">
      <c r="A129" s="637"/>
      <c r="B129" s="45" t="s">
        <v>1176</v>
      </c>
      <c r="C129" s="45" t="s">
        <v>618</v>
      </c>
      <c r="D129" s="251" t="s">
        <v>1178</v>
      </c>
      <c r="E129" s="249">
        <v>0.4</v>
      </c>
      <c r="F129" s="248">
        <v>14</v>
      </c>
      <c r="G129" s="249">
        <f t="shared" si="9"/>
        <v>5.6000000000000005</v>
      </c>
    </row>
    <row r="130" spans="1:7" ht="14.45" customHeight="1" x14ac:dyDescent="0.15">
      <c r="A130" s="636" t="s">
        <v>1116</v>
      </c>
      <c r="B130" s="45" t="s">
        <v>993</v>
      </c>
      <c r="C130" s="45" t="s">
        <v>956</v>
      </c>
      <c r="D130" s="251" t="s">
        <v>994</v>
      </c>
      <c r="E130" s="249">
        <v>0.7</v>
      </c>
      <c r="F130" s="248">
        <v>1</v>
      </c>
      <c r="G130" s="249">
        <f t="shared" si="9"/>
        <v>0.7</v>
      </c>
    </row>
    <row r="131" spans="1:7" ht="14.45" customHeight="1" thickBot="1" x14ac:dyDescent="0.2">
      <c r="A131" s="626"/>
      <c r="B131" s="45" t="s">
        <v>1167</v>
      </c>
      <c r="C131" s="45" t="s">
        <v>957</v>
      </c>
      <c r="D131" s="251" t="s">
        <v>1146</v>
      </c>
      <c r="E131" s="249">
        <v>0.3</v>
      </c>
      <c r="F131" s="248">
        <v>1</v>
      </c>
      <c r="G131" s="249">
        <f t="shared" si="9"/>
        <v>0.3</v>
      </c>
    </row>
    <row r="132" spans="1:7" ht="15" thickTop="1" thickBot="1" x14ac:dyDescent="0.2">
      <c r="A132" s="633" t="s">
        <v>973</v>
      </c>
      <c r="B132" s="634"/>
      <c r="C132" s="634"/>
      <c r="D132" s="634"/>
      <c r="E132" s="635"/>
      <c r="F132" s="242"/>
      <c r="G132" s="270">
        <f>SUM(G126:G131)</f>
        <v>10.8</v>
      </c>
    </row>
    <row r="133" spans="1:7" ht="14.25" thickTop="1" x14ac:dyDescent="0.15"/>
    <row r="134" spans="1:7" ht="14.25" thickBot="1" x14ac:dyDescent="0.2">
      <c r="A134" t="s">
        <v>1181</v>
      </c>
    </row>
    <row r="135" spans="1:7" ht="14.25" thickTop="1" x14ac:dyDescent="0.15">
      <c r="A135" s="629" t="s">
        <v>942</v>
      </c>
      <c r="B135" s="631"/>
      <c r="C135" s="631"/>
      <c r="D135" s="631"/>
      <c r="E135" s="630"/>
      <c r="F135" s="638"/>
      <c r="G135" s="639"/>
    </row>
    <row r="136" spans="1:7" x14ac:dyDescent="0.15">
      <c r="A136" s="627" t="s">
        <v>943</v>
      </c>
      <c r="B136" s="632"/>
      <c r="C136" s="632"/>
      <c r="D136" s="632"/>
      <c r="E136" s="628"/>
      <c r="F136" s="627" t="s">
        <v>1180</v>
      </c>
      <c r="G136" s="628"/>
    </row>
    <row r="137" spans="1:7" ht="14.25" thickBot="1" x14ac:dyDescent="0.2">
      <c r="A137" s="252" t="s">
        <v>944</v>
      </c>
      <c r="B137" s="253" t="s">
        <v>945</v>
      </c>
      <c r="C137" s="253" t="s">
        <v>954</v>
      </c>
      <c r="D137" s="258" t="s">
        <v>974</v>
      </c>
      <c r="E137" s="243" t="s">
        <v>969</v>
      </c>
      <c r="F137" s="241" t="s">
        <v>970</v>
      </c>
      <c r="G137" s="243" t="s">
        <v>971</v>
      </c>
    </row>
    <row r="138" spans="1:7" ht="14.25" thickTop="1" x14ac:dyDescent="0.15">
      <c r="A138" s="276" t="s">
        <v>1096</v>
      </c>
      <c r="B138" s="255" t="s">
        <v>1167</v>
      </c>
      <c r="C138" s="45" t="s">
        <v>957</v>
      </c>
      <c r="D138" s="251" t="s">
        <v>1146</v>
      </c>
      <c r="E138" s="275">
        <v>0.3</v>
      </c>
      <c r="F138" s="246">
        <v>1</v>
      </c>
      <c r="G138" s="247">
        <f t="shared" ref="G138:G142" si="10">E138*F138</f>
        <v>0.3</v>
      </c>
    </row>
    <row r="139" spans="1:7" x14ac:dyDescent="0.15">
      <c r="A139" s="256" t="s">
        <v>1177</v>
      </c>
      <c r="B139" s="45" t="s">
        <v>1121</v>
      </c>
      <c r="C139" s="45" t="s">
        <v>955</v>
      </c>
      <c r="D139" s="251" t="s">
        <v>1130</v>
      </c>
      <c r="E139" s="249">
        <v>1.8</v>
      </c>
      <c r="F139" s="248">
        <v>3</v>
      </c>
      <c r="G139" s="249">
        <f>E139*F139</f>
        <v>5.4</v>
      </c>
    </row>
    <row r="140" spans="1:7" x14ac:dyDescent="0.15">
      <c r="A140" s="261" t="s">
        <v>1013</v>
      </c>
      <c r="B140" s="45" t="s">
        <v>1176</v>
      </c>
      <c r="C140" s="45" t="s">
        <v>618</v>
      </c>
      <c r="D140" s="251" t="s">
        <v>1178</v>
      </c>
      <c r="E140" s="249">
        <v>0.4</v>
      </c>
      <c r="F140" s="248">
        <v>6</v>
      </c>
      <c r="G140" s="249">
        <f>E140*F140</f>
        <v>2.4000000000000004</v>
      </c>
    </row>
    <row r="141" spans="1:7" ht="14.45" customHeight="1" x14ac:dyDescent="0.15">
      <c r="A141" s="636" t="s">
        <v>1116</v>
      </c>
      <c r="B141" s="45" t="s">
        <v>993</v>
      </c>
      <c r="C141" s="45" t="s">
        <v>956</v>
      </c>
      <c r="D141" s="251" t="s">
        <v>994</v>
      </c>
      <c r="E141" s="249">
        <v>0.7</v>
      </c>
      <c r="F141" s="248">
        <v>1</v>
      </c>
      <c r="G141" s="249">
        <f t="shared" si="10"/>
        <v>0.7</v>
      </c>
    </row>
    <row r="142" spans="1:7" ht="14.45" customHeight="1" thickBot="1" x14ac:dyDescent="0.2">
      <c r="A142" s="626"/>
      <c r="B142" s="45" t="s">
        <v>1167</v>
      </c>
      <c r="C142" s="45" t="s">
        <v>957</v>
      </c>
      <c r="D142" s="251" t="s">
        <v>1146</v>
      </c>
      <c r="E142" s="249">
        <v>0.3</v>
      </c>
      <c r="F142" s="248">
        <v>1</v>
      </c>
      <c r="G142" s="249">
        <f t="shared" si="10"/>
        <v>0.3</v>
      </c>
    </row>
    <row r="143" spans="1:7" ht="15" thickTop="1" thickBot="1" x14ac:dyDescent="0.2">
      <c r="A143" s="633" t="s">
        <v>973</v>
      </c>
      <c r="B143" s="634"/>
      <c r="C143" s="634"/>
      <c r="D143" s="634"/>
      <c r="E143" s="635"/>
      <c r="F143" s="242"/>
      <c r="G143" s="270">
        <f>SUM(G138:G142)</f>
        <v>9.1000000000000014</v>
      </c>
    </row>
    <row r="144" spans="1:7" ht="14.25" thickTop="1" x14ac:dyDescent="0.15"/>
    <row r="145" spans="1:7" ht="14.25" thickBot="1" x14ac:dyDescent="0.2">
      <c r="A145" t="s">
        <v>1182</v>
      </c>
    </row>
    <row r="146" spans="1:7" ht="14.25" thickTop="1" x14ac:dyDescent="0.15">
      <c r="A146" s="629" t="s">
        <v>942</v>
      </c>
      <c r="B146" s="631"/>
      <c r="C146" s="631"/>
      <c r="D146" s="631"/>
      <c r="E146" s="630"/>
      <c r="F146" s="638"/>
      <c r="G146" s="639"/>
    </row>
    <row r="147" spans="1:7" x14ac:dyDescent="0.15">
      <c r="A147" s="627" t="s">
        <v>943</v>
      </c>
      <c r="B147" s="632"/>
      <c r="C147" s="632"/>
      <c r="D147" s="632"/>
      <c r="E147" s="628"/>
      <c r="F147" s="627" t="s">
        <v>1182</v>
      </c>
      <c r="G147" s="628"/>
    </row>
    <row r="148" spans="1:7" ht="14.25" thickBot="1" x14ac:dyDescent="0.2">
      <c r="A148" s="252" t="s">
        <v>944</v>
      </c>
      <c r="B148" s="253" t="s">
        <v>945</v>
      </c>
      <c r="C148" s="253" t="s">
        <v>954</v>
      </c>
      <c r="D148" s="258" t="s">
        <v>974</v>
      </c>
      <c r="E148" s="243" t="s">
        <v>969</v>
      </c>
      <c r="F148" s="241" t="s">
        <v>970</v>
      </c>
      <c r="G148" s="243" t="s">
        <v>971</v>
      </c>
    </row>
    <row r="149" spans="1:7" ht="14.25" thickTop="1" x14ac:dyDescent="0.15">
      <c r="A149" s="276" t="s">
        <v>963</v>
      </c>
      <c r="B149" s="255" t="s">
        <v>1120</v>
      </c>
      <c r="C149" s="45" t="s">
        <v>1125</v>
      </c>
      <c r="D149" s="251" t="s">
        <v>1183</v>
      </c>
      <c r="E149" s="275">
        <v>13.1</v>
      </c>
      <c r="F149" s="246">
        <v>1</v>
      </c>
      <c r="G149" s="247">
        <f t="shared" ref="G149" si="11">E149*F149</f>
        <v>13.1</v>
      </c>
    </row>
    <row r="150" spans="1:7" x14ac:dyDescent="0.15">
      <c r="A150" s="256" t="s">
        <v>1004</v>
      </c>
      <c r="B150" s="45" t="s">
        <v>1121</v>
      </c>
      <c r="C150" s="45" t="s">
        <v>955</v>
      </c>
      <c r="D150" s="251" t="s">
        <v>1130</v>
      </c>
      <c r="E150" s="249">
        <v>1.8</v>
      </c>
      <c r="F150" s="248">
        <v>1</v>
      </c>
      <c r="G150" s="249">
        <f>E150*F150</f>
        <v>1.8</v>
      </c>
    </row>
    <row r="151" spans="1:7" ht="14.25" thickBot="1" x14ac:dyDescent="0.2">
      <c r="A151" s="261" t="s">
        <v>1013</v>
      </c>
      <c r="B151" s="45" t="s">
        <v>1123</v>
      </c>
      <c r="C151" s="45" t="s">
        <v>1127</v>
      </c>
      <c r="D151" s="251" t="s">
        <v>1132</v>
      </c>
      <c r="E151" s="249">
        <v>0.3</v>
      </c>
      <c r="F151" s="248">
        <v>1</v>
      </c>
      <c r="G151" s="249">
        <f>E151*F151</f>
        <v>0.3</v>
      </c>
    </row>
    <row r="152" spans="1:7" ht="15" thickTop="1" thickBot="1" x14ac:dyDescent="0.2">
      <c r="A152" s="633" t="s">
        <v>973</v>
      </c>
      <c r="B152" s="634"/>
      <c r="C152" s="634"/>
      <c r="D152" s="634"/>
      <c r="E152" s="635"/>
      <c r="F152" s="242"/>
      <c r="G152" s="270">
        <f>SUM(G149:G151)</f>
        <v>15.200000000000001</v>
      </c>
    </row>
    <row r="153" spans="1:7" ht="14.25" thickTop="1" x14ac:dyDescent="0.15"/>
  </sheetData>
  <sheetProtection algorithmName="SHA-512" hashValue="rzp2cuWgelCjT8p6gQG/PUVZ0GNX6sTLbVmZadFEa3SYd7HScQwim8D/dFsLWcL9kFGF6HYp13SUMaYmncO9Uw==" saltValue="ymDMReItskHmRpiUe/+mdg==" spinCount="100000" sheet="1" objects="1" scenarios="1"/>
  <mergeCells count="72">
    <mergeCell ref="A152:E152"/>
    <mergeCell ref="A141:A142"/>
    <mergeCell ref="A143:E143"/>
    <mergeCell ref="A146:E146"/>
    <mergeCell ref="F146:G146"/>
    <mergeCell ref="A147:E147"/>
    <mergeCell ref="F147:G147"/>
    <mergeCell ref="A135:E135"/>
    <mergeCell ref="F135:G135"/>
    <mergeCell ref="A136:E136"/>
    <mergeCell ref="F136:G136"/>
    <mergeCell ref="A123:E123"/>
    <mergeCell ref="F123:G123"/>
    <mergeCell ref="A124:E124"/>
    <mergeCell ref="F124:G124"/>
    <mergeCell ref="A132:E132"/>
    <mergeCell ref="A128:A129"/>
    <mergeCell ref="A130:A131"/>
    <mergeCell ref="A24:A25"/>
    <mergeCell ref="A37:E37"/>
    <mergeCell ref="F37:G37"/>
    <mergeCell ref="A38:E38"/>
    <mergeCell ref="F38:G38"/>
    <mergeCell ref="A27:A28"/>
    <mergeCell ref="A31:A32"/>
    <mergeCell ref="A33:E33"/>
    <mergeCell ref="J19:K19"/>
    <mergeCell ref="A20:E20"/>
    <mergeCell ref="F20:G20"/>
    <mergeCell ref="H20:I20"/>
    <mergeCell ref="J20:K20"/>
    <mergeCell ref="A19:E19"/>
    <mergeCell ref="F19:G19"/>
    <mergeCell ref="A54:E54"/>
    <mergeCell ref="F54:G54"/>
    <mergeCell ref="A55:E55"/>
    <mergeCell ref="F55:G55"/>
    <mergeCell ref="H3:I3"/>
    <mergeCell ref="A4:E4"/>
    <mergeCell ref="F4:G4"/>
    <mergeCell ref="H4:I4"/>
    <mergeCell ref="A15:E15"/>
    <mergeCell ref="A3:E3"/>
    <mergeCell ref="F3:G3"/>
    <mergeCell ref="H19:I19"/>
    <mergeCell ref="A51:E51"/>
    <mergeCell ref="A47:A48"/>
    <mergeCell ref="A10:A11"/>
    <mergeCell ref="A22:A23"/>
    <mergeCell ref="A64:E64"/>
    <mergeCell ref="A67:E67"/>
    <mergeCell ref="F67:G67"/>
    <mergeCell ref="A68:E68"/>
    <mergeCell ref="F68:G68"/>
    <mergeCell ref="A80:E80"/>
    <mergeCell ref="A70:A71"/>
    <mergeCell ref="A83:E83"/>
    <mergeCell ref="F83:G83"/>
    <mergeCell ref="A84:E84"/>
    <mergeCell ref="F84:G84"/>
    <mergeCell ref="A86:A87"/>
    <mergeCell ref="A93:E93"/>
    <mergeCell ref="A96:E96"/>
    <mergeCell ref="F96:G96"/>
    <mergeCell ref="A97:E97"/>
    <mergeCell ref="F97:G97"/>
    <mergeCell ref="A119:E119"/>
    <mergeCell ref="A108:E108"/>
    <mergeCell ref="A111:E111"/>
    <mergeCell ref="F111:G111"/>
    <mergeCell ref="A112:E112"/>
    <mergeCell ref="F112:G112"/>
  </mergeCells>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2197A4-0257-4236-945F-2062DC16F56D}">
  <dimension ref="A1:G120"/>
  <sheetViews>
    <sheetView zoomScale="120" zoomScaleNormal="120" workbookViewId="0">
      <selection activeCell="K111" sqref="K111"/>
    </sheetView>
  </sheetViews>
  <sheetFormatPr defaultRowHeight="13.5" x14ac:dyDescent="0.15"/>
  <cols>
    <col min="1" max="1" width="11.125" bestFit="1" customWidth="1"/>
    <col min="2" max="2" width="11.625" bestFit="1" customWidth="1"/>
    <col min="3" max="3" width="31" bestFit="1" customWidth="1"/>
    <col min="4" max="4" width="34.25" bestFit="1" customWidth="1"/>
    <col min="5" max="5" width="16.5" bestFit="1" customWidth="1"/>
    <col min="6" max="6" width="9.5" bestFit="1" customWidth="1"/>
    <col min="7" max="7" width="7.5" bestFit="1" customWidth="1"/>
  </cols>
  <sheetData>
    <row r="1" spans="1:7" x14ac:dyDescent="0.15">
      <c r="A1" t="s">
        <v>38</v>
      </c>
    </row>
    <row r="2" spans="1:7" ht="14.25" thickBot="1" x14ac:dyDescent="0.2">
      <c r="A2" t="s">
        <v>1184</v>
      </c>
    </row>
    <row r="3" spans="1:7" ht="14.25" thickTop="1" x14ac:dyDescent="0.15">
      <c r="A3" s="629" t="s">
        <v>942</v>
      </c>
      <c r="B3" s="631"/>
      <c r="C3" s="631"/>
      <c r="D3" s="631"/>
      <c r="E3" s="630"/>
      <c r="F3" s="638"/>
      <c r="G3" s="639"/>
    </row>
    <row r="4" spans="1:7" x14ac:dyDescent="0.15">
      <c r="A4" s="627" t="s">
        <v>943</v>
      </c>
      <c r="B4" s="632"/>
      <c r="C4" s="632"/>
      <c r="D4" s="632"/>
      <c r="E4" s="628"/>
      <c r="F4" s="627" t="s">
        <v>133</v>
      </c>
      <c r="G4" s="628"/>
    </row>
    <row r="5" spans="1:7" ht="14.25" thickBot="1" x14ac:dyDescent="0.2">
      <c r="A5" s="252" t="s">
        <v>944</v>
      </c>
      <c r="B5" s="253" t="s">
        <v>945</v>
      </c>
      <c r="C5" s="253" t="s">
        <v>954</v>
      </c>
      <c r="D5" s="258" t="s">
        <v>974</v>
      </c>
      <c r="E5" s="243" t="s">
        <v>969</v>
      </c>
      <c r="F5" s="241" t="s">
        <v>970</v>
      </c>
      <c r="G5" s="243" t="s">
        <v>971</v>
      </c>
    </row>
    <row r="6" spans="1:7" ht="14.25" thickTop="1" x14ac:dyDescent="0.15">
      <c r="A6" s="254" t="s">
        <v>1013</v>
      </c>
      <c r="B6" s="255" t="s">
        <v>1014</v>
      </c>
      <c r="C6" s="45" t="s">
        <v>616</v>
      </c>
      <c r="D6" s="251" t="s">
        <v>1016</v>
      </c>
      <c r="E6" s="275">
        <v>0.3</v>
      </c>
      <c r="F6" s="246">
        <v>1</v>
      </c>
      <c r="G6" s="247">
        <f t="shared" ref="G6:G17" si="0">E6*F6</f>
        <v>0.3</v>
      </c>
    </row>
    <row r="7" spans="1:7" x14ac:dyDescent="0.15">
      <c r="A7" s="257" t="s">
        <v>292</v>
      </c>
      <c r="B7" s="45" t="s">
        <v>1185</v>
      </c>
      <c r="C7" s="45" t="s">
        <v>956</v>
      </c>
      <c r="D7" s="251" t="s">
        <v>1203</v>
      </c>
      <c r="E7" s="249">
        <v>0.5</v>
      </c>
      <c r="F7" s="248">
        <v>1</v>
      </c>
      <c r="G7" s="249">
        <f t="shared" si="0"/>
        <v>0.5</v>
      </c>
    </row>
    <row r="8" spans="1:7" x14ac:dyDescent="0.15">
      <c r="A8" s="256" t="s">
        <v>963</v>
      </c>
      <c r="B8" s="45" t="s">
        <v>1186</v>
      </c>
      <c r="C8" s="45" t="s">
        <v>1003</v>
      </c>
      <c r="D8" s="251" t="s">
        <v>1204</v>
      </c>
      <c r="E8" s="249">
        <v>3.1</v>
      </c>
      <c r="F8" s="248">
        <v>1</v>
      </c>
      <c r="G8" s="249">
        <f t="shared" si="0"/>
        <v>3.1</v>
      </c>
    </row>
    <row r="9" spans="1:7" x14ac:dyDescent="0.15">
      <c r="A9" s="256" t="s">
        <v>1004</v>
      </c>
      <c r="B9" s="45" t="s">
        <v>1187</v>
      </c>
      <c r="C9" s="45" t="s">
        <v>1007</v>
      </c>
      <c r="D9" s="251" t="s">
        <v>1205</v>
      </c>
      <c r="E9" s="249">
        <v>1.4</v>
      </c>
      <c r="F9" s="274">
        <v>2</v>
      </c>
      <c r="G9" s="249">
        <f t="shared" si="0"/>
        <v>2.8</v>
      </c>
    </row>
    <row r="10" spans="1:7" x14ac:dyDescent="0.15">
      <c r="A10" s="261" t="s">
        <v>1195</v>
      </c>
      <c r="B10" s="45" t="s">
        <v>1188</v>
      </c>
      <c r="C10" s="45" t="s">
        <v>1124</v>
      </c>
      <c r="D10" s="251" t="s">
        <v>1206</v>
      </c>
      <c r="E10" s="249">
        <v>0.6</v>
      </c>
      <c r="F10" s="248">
        <v>1</v>
      </c>
      <c r="G10" s="249">
        <f t="shared" si="0"/>
        <v>0.6</v>
      </c>
    </row>
    <row r="11" spans="1:7" x14ac:dyDescent="0.15">
      <c r="A11" s="256" t="s">
        <v>1004</v>
      </c>
      <c r="B11" s="45" t="s">
        <v>1187</v>
      </c>
      <c r="C11" s="45" t="s">
        <v>1007</v>
      </c>
      <c r="D11" s="251" t="s">
        <v>1205</v>
      </c>
      <c r="E11" s="249">
        <v>1.4</v>
      </c>
      <c r="F11" s="248">
        <v>2</v>
      </c>
      <c r="G11" s="249">
        <f t="shared" si="0"/>
        <v>2.8</v>
      </c>
    </row>
    <row r="12" spans="1:7" x14ac:dyDescent="0.15">
      <c r="A12" s="261" t="s">
        <v>1196</v>
      </c>
      <c r="B12" s="45" t="s">
        <v>1085</v>
      </c>
      <c r="C12" s="45" t="s">
        <v>1088</v>
      </c>
      <c r="D12" s="251" t="s">
        <v>1084</v>
      </c>
      <c r="E12" s="249">
        <v>0.4</v>
      </c>
      <c r="F12" s="248">
        <v>1</v>
      </c>
      <c r="G12" s="249">
        <f t="shared" si="0"/>
        <v>0.4</v>
      </c>
    </row>
    <row r="13" spans="1:7" x14ac:dyDescent="0.15">
      <c r="A13" s="261" t="s">
        <v>1096</v>
      </c>
      <c r="B13" s="45" t="s">
        <v>478</v>
      </c>
      <c r="C13" s="45" t="s">
        <v>957</v>
      </c>
      <c r="D13" s="251" t="s">
        <v>1016</v>
      </c>
      <c r="E13" s="249">
        <v>0.2</v>
      </c>
      <c r="F13" s="248">
        <v>1</v>
      </c>
      <c r="G13" s="249">
        <f t="shared" si="0"/>
        <v>0.2</v>
      </c>
    </row>
    <row r="14" spans="1:7" x14ac:dyDescent="0.15">
      <c r="A14" s="256" t="s">
        <v>1197</v>
      </c>
      <c r="B14" s="45" t="s">
        <v>1189</v>
      </c>
      <c r="C14" s="45" t="s">
        <v>569</v>
      </c>
      <c r="D14" s="251" t="s">
        <v>1207</v>
      </c>
      <c r="E14" s="249">
        <v>1.2</v>
      </c>
      <c r="F14" s="248">
        <v>1</v>
      </c>
      <c r="G14" s="249">
        <f t="shared" si="0"/>
        <v>1.2</v>
      </c>
    </row>
    <row r="15" spans="1:7" ht="14.45" customHeight="1" x14ac:dyDescent="0.15">
      <c r="A15" s="262" t="s">
        <v>1196</v>
      </c>
      <c r="B15" s="45" t="s">
        <v>1085</v>
      </c>
      <c r="C15" s="45" t="s">
        <v>1088</v>
      </c>
      <c r="D15" s="251" t="s">
        <v>1084</v>
      </c>
      <c r="E15" s="249">
        <v>0.4</v>
      </c>
      <c r="F15" s="248">
        <v>2</v>
      </c>
      <c r="G15" s="249">
        <f t="shared" si="0"/>
        <v>0.8</v>
      </c>
    </row>
    <row r="16" spans="1:7" ht="14.45" customHeight="1" x14ac:dyDescent="0.15">
      <c r="A16" s="256" t="s">
        <v>1198</v>
      </c>
      <c r="B16" s="45" t="s">
        <v>1190</v>
      </c>
      <c r="C16" s="45" t="s">
        <v>1212</v>
      </c>
      <c r="D16" s="251" t="s">
        <v>504</v>
      </c>
      <c r="E16" s="249">
        <v>1.1000000000000001</v>
      </c>
      <c r="F16" s="248">
        <v>1</v>
      </c>
      <c r="G16" s="249">
        <f t="shared" si="0"/>
        <v>1.1000000000000001</v>
      </c>
    </row>
    <row r="17" spans="1:7" ht="14.45" customHeight="1" x14ac:dyDescent="0.15">
      <c r="A17" s="262" t="s">
        <v>1199</v>
      </c>
      <c r="B17" s="45" t="s">
        <v>1191</v>
      </c>
      <c r="C17" s="45" t="s">
        <v>1213</v>
      </c>
      <c r="D17" s="251" t="s">
        <v>1208</v>
      </c>
      <c r="E17" s="249">
        <v>1.3</v>
      </c>
      <c r="F17" s="248">
        <v>1</v>
      </c>
      <c r="G17" s="249">
        <f t="shared" si="0"/>
        <v>1.3</v>
      </c>
    </row>
    <row r="18" spans="1:7" x14ac:dyDescent="0.15">
      <c r="A18" s="262" t="s">
        <v>1200</v>
      </c>
      <c r="B18" s="45" t="s">
        <v>1192</v>
      </c>
      <c r="C18" s="45" t="s">
        <v>934</v>
      </c>
      <c r="D18" s="251" t="s">
        <v>1209</v>
      </c>
      <c r="E18" s="249">
        <v>0.2</v>
      </c>
      <c r="F18" s="248">
        <v>2</v>
      </c>
      <c r="G18" s="249">
        <f>E18*F18</f>
        <v>0.4</v>
      </c>
    </row>
    <row r="19" spans="1:7" x14ac:dyDescent="0.15">
      <c r="A19" s="262" t="s">
        <v>1201</v>
      </c>
      <c r="B19" s="45" t="s">
        <v>1193</v>
      </c>
      <c r="C19" s="45" t="s">
        <v>1214</v>
      </c>
      <c r="D19" s="251" t="s">
        <v>1210</v>
      </c>
      <c r="E19" s="249">
        <v>0.3</v>
      </c>
      <c r="F19" s="248">
        <v>1</v>
      </c>
      <c r="G19" s="249">
        <f>E19*F19</f>
        <v>0.3</v>
      </c>
    </row>
    <row r="20" spans="1:7" ht="14.25" thickBot="1" x14ac:dyDescent="0.2">
      <c r="A20" s="262" t="s">
        <v>1202</v>
      </c>
      <c r="B20" s="45" t="s">
        <v>1194</v>
      </c>
      <c r="C20" s="45" t="s">
        <v>1215</v>
      </c>
      <c r="D20" s="251" t="s">
        <v>1211</v>
      </c>
      <c r="E20" s="263">
        <v>1</v>
      </c>
      <c r="F20" s="248">
        <v>1</v>
      </c>
      <c r="G20" s="263">
        <f>E20*F20</f>
        <v>1</v>
      </c>
    </row>
    <row r="21" spans="1:7" ht="15" thickTop="1" thickBot="1" x14ac:dyDescent="0.2">
      <c r="A21" s="633" t="s">
        <v>973</v>
      </c>
      <c r="B21" s="634"/>
      <c r="C21" s="634"/>
      <c r="D21" s="634"/>
      <c r="E21" s="635"/>
      <c r="F21" s="242"/>
      <c r="G21" s="245">
        <f>SUM(G6:G20)</f>
        <v>16.8</v>
      </c>
    </row>
    <row r="22" spans="1:7" ht="14.25" thickTop="1" x14ac:dyDescent="0.15"/>
    <row r="23" spans="1:7" ht="14.25" thickBot="1" x14ac:dyDescent="0.2">
      <c r="A23" t="s">
        <v>1216</v>
      </c>
    </row>
    <row r="24" spans="1:7" ht="14.25" thickTop="1" x14ac:dyDescent="0.15">
      <c r="A24" s="629" t="s">
        <v>942</v>
      </c>
      <c r="B24" s="631"/>
      <c r="C24" s="631"/>
      <c r="D24" s="631"/>
      <c r="E24" s="630"/>
      <c r="F24" s="638"/>
      <c r="G24" s="639"/>
    </row>
    <row r="25" spans="1:7" x14ac:dyDescent="0.15">
      <c r="A25" s="627" t="s">
        <v>943</v>
      </c>
      <c r="B25" s="632"/>
      <c r="C25" s="632"/>
      <c r="D25" s="632"/>
      <c r="E25" s="628"/>
      <c r="F25" s="627" t="s">
        <v>136</v>
      </c>
      <c r="G25" s="628"/>
    </row>
    <row r="26" spans="1:7" ht="14.25" thickBot="1" x14ac:dyDescent="0.2">
      <c r="A26" s="252" t="s">
        <v>944</v>
      </c>
      <c r="B26" s="253" t="s">
        <v>945</v>
      </c>
      <c r="C26" s="253" t="s">
        <v>954</v>
      </c>
      <c r="D26" s="258" t="s">
        <v>974</v>
      </c>
      <c r="E26" s="243" t="s">
        <v>969</v>
      </c>
      <c r="F26" s="241" t="s">
        <v>970</v>
      </c>
      <c r="G26" s="243" t="s">
        <v>971</v>
      </c>
    </row>
    <row r="27" spans="1:7" ht="14.25" thickTop="1" x14ac:dyDescent="0.15">
      <c r="A27" s="254" t="s">
        <v>1013</v>
      </c>
      <c r="B27" s="255" t="s">
        <v>1014</v>
      </c>
      <c r="C27" s="45" t="s">
        <v>616</v>
      </c>
      <c r="D27" s="251" t="s">
        <v>1016</v>
      </c>
      <c r="E27" s="275">
        <v>0.3</v>
      </c>
      <c r="F27" s="246">
        <v>1</v>
      </c>
      <c r="G27" s="247">
        <f t="shared" ref="G27:G36" si="1">E27*F27</f>
        <v>0.3</v>
      </c>
    </row>
    <row r="28" spans="1:7" x14ac:dyDescent="0.15">
      <c r="A28" s="257" t="s">
        <v>292</v>
      </c>
      <c r="B28" s="45" t="s">
        <v>1185</v>
      </c>
      <c r="C28" s="45" t="s">
        <v>956</v>
      </c>
      <c r="D28" s="251" t="s">
        <v>1203</v>
      </c>
      <c r="E28" s="249">
        <v>0.5</v>
      </c>
      <c r="F28" s="248">
        <v>1</v>
      </c>
      <c r="G28" s="249">
        <f t="shared" si="1"/>
        <v>0.5</v>
      </c>
    </row>
    <row r="29" spans="1:7" x14ac:dyDescent="0.15">
      <c r="A29" s="256" t="s">
        <v>963</v>
      </c>
      <c r="B29" s="45" t="s">
        <v>1186</v>
      </c>
      <c r="C29" s="45" t="s">
        <v>1003</v>
      </c>
      <c r="D29" s="251" t="s">
        <v>1204</v>
      </c>
      <c r="E29" s="249">
        <v>3.1</v>
      </c>
      <c r="F29" s="248">
        <v>1</v>
      </c>
      <c r="G29" s="249">
        <f t="shared" si="1"/>
        <v>3.1</v>
      </c>
    </row>
    <row r="30" spans="1:7" x14ac:dyDescent="0.15">
      <c r="A30" s="256" t="s">
        <v>1004</v>
      </c>
      <c r="B30" s="45" t="s">
        <v>1187</v>
      </c>
      <c r="C30" s="45" t="s">
        <v>1007</v>
      </c>
      <c r="D30" s="251" t="s">
        <v>1205</v>
      </c>
      <c r="E30" s="249">
        <v>1.4</v>
      </c>
      <c r="F30" s="274">
        <v>2</v>
      </c>
      <c r="G30" s="249">
        <f t="shared" si="1"/>
        <v>2.8</v>
      </c>
    </row>
    <row r="31" spans="1:7" x14ac:dyDescent="0.15">
      <c r="A31" s="261" t="s">
        <v>1195</v>
      </c>
      <c r="B31" s="45" t="s">
        <v>1188</v>
      </c>
      <c r="C31" s="45" t="s">
        <v>1124</v>
      </c>
      <c r="D31" s="251" t="s">
        <v>1206</v>
      </c>
      <c r="E31" s="249">
        <v>0.6</v>
      </c>
      <c r="F31" s="248">
        <v>1</v>
      </c>
      <c r="G31" s="249">
        <f t="shared" si="1"/>
        <v>0.6</v>
      </c>
    </row>
    <row r="32" spans="1:7" x14ac:dyDescent="0.15">
      <c r="A32" s="256" t="s">
        <v>1004</v>
      </c>
      <c r="B32" s="45" t="s">
        <v>1187</v>
      </c>
      <c r="C32" s="45" t="s">
        <v>1007</v>
      </c>
      <c r="D32" s="251" t="s">
        <v>1205</v>
      </c>
      <c r="E32" s="249">
        <v>1.4</v>
      </c>
      <c r="F32" s="248">
        <v>2</v>
      </c>
      <c r="G32" s="249">
        <f t="shared" si="1"/>
        <v>2.8</v>
      </c>
    </row>
    <row r="33" spans="1:7" x14ac:dyDescent="0.15">
      <c r="A33" s="261" t="s">
        <v>1196</v>
      </c>
      <c r="B33" s="45" t="s">
        <v>1085</v>
      </c>
      <c r="C33" s="45" t="s">
        <v>1088</v>
      </c>
      <c r="D33" s="251" t="s">
        <v>1084</v>
      </c>
      <c r="E33" s="249">
        <v>0.4</v>
      </c>
      <c r="F33" s="248">
        <v>1</v>
      </c>
      <c r="G33" s="249">
        <f t="shared" si="1"/>
        <v>0.4</v>
      </c>
    </row>
    <row r="34" spans="1:7" x14ac:dyDescent="0.15">
      <c r="A34" s="261" t="s">
        <v>1096</v>
      </c>
      <c r="B34" s="45" t="s">
        <v>478</v>
      </c>
      <c r="C34" s="45" t="s">
        <v>957</v>
      </c>
      <c r="D34" s="251" t="s">
        <v>1016</v>
      </c>
      <c r="E34" s="249">
        <v>0.2</v>
      </c>
      <c r="F34" s="248">
        <v>1</v>
      </c>
      <c r="G34" s="249">
        <f t="shared" si="1"/>
        <v>0.2</v>
      </c>
    </row>
    <row r="35" spans="1:7" x14ac:dyDescent="0.15">
      <c r="A35" s="256" t="s">
        <v>1197</v>
      </c>
      <c r="B35" s="45" t="s">
        <v>1189</v>
      </c>
      <c r="C35" s="45" t="s">
        <v>569</v>
      </c>
      <c r="D35" s="251" t="s">
        <v>1207</v>
      </c>
      <c r="E35" s="249">
        <v>1.2</v>
      </c>
      <c r="F35" s="248">
        <v>1</v>
      </c>
      <c r="G35" s="249">
        <f t="shared" si="1"/>
        <v>1.2</v>
      </c>
    </row>
    <row r="36" spans="1:7" ht="14.45" customHeight="1" thickBot="1" x14ac:dyDescent="0.2">
      <c r="A36" s="262" t="s">
        <v>1196</v>
      </c>
      <c r="B36" s="45" t="s">
        <v>1085</v>
      </c>
      <c r="C36" s="45" t="s">
        <v>1088</v>
      </c>
      <c r="D36" s="251" t="s">
        <v>1084</v>
      </c>
      <c r="E36" s="249">
        <v>0.4</v>
      </c>
      <c r="F36" s="248">
        <v>2</v>
      </c>
      <c r="G36" s="249">
        <f t="shared" si="1"/>
        <v>0.8</v>
      </c>
    </row>
    <row r="37" spans="1:7" ht="15" thickTop="1" thickBot="1" x14ac:dyDescent="0.2">
      <c r="A37" s="633" t="s">
        <v>973</v>
      </c>
      <c r="B37" s="634"/>
      <c r="C37" s="634"/>
      <c r="D37" s="634"/>
      <c r="E37" s="635"/>
      <c r="F37" s="242"/>
      <c r="G37" s="245">
        <f>SUM(G27:G36)</f>
        <v>12.7</v>
      </c>
    </row>
    <row r="38" spans="1:7" ht="14.25" thickTop="1" x14ac:dyDescent="0.15"/>
    <row r="39" spans="1:7" ht="14.25" thickBot="1" x14ac:dyDescent="0.2">
      <c r="A39" t="s">
        <v>1217</v>
      </c>
    </row>
    <row r="40" spans="1:7" ht="14.25" thickTop="1" x14ac:dyDescent="0.15">
      <c r="A40" s="629" t="s">
        <v>942</v>
      </c>
      <c r="B40" s="631"/>
      <c r="C40" s="631"/>
      <c r="D40" s="631"/>
      <c r="E40" s="630"/>
      <c r="F40" s="638"/>
      <c r="G40" s="639"/>
    </row>
    <row r="41" spans="1:7" x14ac:dyDescent="0.15">
      <c r="A41" s="627" t="s">
        <v>943</v>
      </c>
      <c r="B41" s="632"/>
      <c r="C41" s="632"/>
      <c r="D41" s="632"/>
      <c r="E41" s="628"/>
      <c r="F41" s="627" t="s">
        <v>139</v>
      </c>
      <c r="G41" s="628"/>
    </row>
    <row r="42" spans="1:7" ht="14.25" thickBot="1" x14ac:dyDescent="0.2">
      <c r="A42" s="252" t="s">
        <v>944</v>
      </c>
      <c r="B42" s="253" t="s">
        <v>945</v>
      </c>
      <c r="C42" s="253" t="s">
        <v>954</v>
      </c>
      <c r="D42" s="258" t="s">
        <v>974</v>
      </c>
      <c r="E42" s="243" t="s">
        <v>969</v>
      </c>
      <c r="F42" s="241" t="s">
        <v>970</v>
      </c>
      <c r="G42" s="243" t="s">
        <v>971</v>
      </c>
    </row>
    <row r="43" spans="1:7" ht="14.25" thickTop="1" x14ac:dyDescent="0.15">
      <c r="A43" s="640" t="s">
        <v>1116</v>
      </c>
      <c r="B43" s="255" t="s">
        <v>476</v>
      </c>
      <c r="C43" s="45" t="s">
        <v>957</v>
      </c>
      <c r="D43" s="251" t="s">
        <v>978</v>
      </c>
      <c r="E43" s="275">
        <v>0.3</v>
      </c>
      <c r="F43" s="246">
        <v>1</v>
      </c>
      <c r="G43" s="247">
        <f t="shared" ref="G43:G54" si="2">E43*F43</f>
        <v>0.3</v>
      </c>
    </row>
    <row r="44" spans="1:7" x14ac:dyDescent="0.15">
      <c r="A44" s="637"/>
      <c r="B44" s="45" t="s">
        <v>1218</v>
      </c>
      <c r="C44" s="45" t="s">
        <v>956</v>
      </c>
      <c r="D44" s="251" t="s">
        <v>1222</v>
      </c>
      <c r="E44" s="249">
        <v>0.4</v>
      </c>
      <c r="F44" s="248">
        <v>1</v>
      </c>
      <c r="G44" s="249">
        <f t="shared" si="2"/>
        <v>0.4</v>
      </c>
    </row>
    <row r="45" spans="1:7" x14ac:dyDescent="0.15">
      <c r="A45" s="256" t="s">
        <v>1199</v>
      </c>
      <c r="B45" s="45" t="s">
        <v>1191</v>
      </c>
      <c r="C45" s="45" t="s">
        <v>1213</v>
      </c>
      <c r="D45" s="251" t="s">
        <v>1208</v>
      </c>
      <c r="E45" s="249">
        <v>1.3</v>
      </c>
      <c r="F45" s="248">
        <v>1</v>
      </c>
      <c r="G45" s="249">
        <f>E45*F45</f>
        <v>1.3</v>
      </c>
    </row>
    <row r="46" spans="1:7" x14ac:dyDescent="0.15">
      <c r="A46" s="256" t="s">
        <v>1200</v>
      </c>
      <c r="B46" s="45" t="s">
        <v>1192</v>
      </c>
      <c r="C46" s="45" t="s">
        <v>934</v>
      </c>
      <c r="D46" s="251" t="s">
        <v>1209</v>
      </c>
      <c r="E46" s="249">
        <v>0.2</v>
      </c>
      <c r="F46" s="274">
        <v>4</v>
      </c>
      <c r="G46" s="249">
        <f t="shared" si="2"/>
        <v>0.8</v>
      </c>
    </row>
    <row r="47" spans="1:7" x14ac:dyDescent="0.15">
      <c r="A47" s="261" t="s">
        <v>1201</v>
      </c>
      <c r="B47" s="45" t="s">
        <v>1193</v>
      </c>
      <c r="C47" s="45" t="s">
        <v>1214</v>
      </c>
      <c r="D47" s="251" t="s">
        <v>1210</v>
      </c>
      <c r="E47" s="249">
        <v>0.3</v>
      </c>
      <c r="F47" s="248">
        <v>1</v>
      </c>
      <c r="G47" s="249">
        <f t="shared" si="2"/>
        <v>0.3</v>
      </c>
    </row>
    <row r="48" spans="1:7" x14ac:dyDescent="0.15">
      <c r="A48" s="256" t="s">
        <v>1202</v>
      </c>
      <c r="B48" s="45" t="s">
        <v>799</v>
      </c>
      <c r="C48" s="45" t="s">
        <v>1215</v>
      </c>
      <c r="D48" s="251" t="s">
        <v>1223</v>
      </c>
      <c r="E48" s="249">
        <v>0.9</v>
      </c>
      <c r="F48" s="248">
        <v>1</v>
      </c>
      <c r="G48" s="249">
        <f t="shared" si="2"/>
        <v>0.9</v>
      </c>
    </row>
    <row r="49" spans="1:7" x14ac:dyDescent="0.15">
      <c r="A49" s="261" t="s">
        <v>1096</v>
      </c>
      <c r="B49" s="45" t="s">
        <v>476</v>
      </c>
      <c r="C49" s="45" t="s">
        <v>957</v>
      </c>
      <c r="D49" s="251" t="s">
        <v>978</v>
      </c>
      <c r="E49" s="249">
        <v>0.3</v>
      </c>
      <c r="F49" s="248">
        <v>1</v>
      </c>
      <c r="G49" s="249">
        <f t="shared" si="2"/>
        <v>0.3</v>
      </c>
    </row>
    <row r="50" spans="1:7" x14ac:dyDescent="0.15">
      <c r="A50" s="261" t="s">
        <v>1220</v>
      </c>
      <c r="B50" s="45" t="s">
        <v>1219</v>
      </c>
      <c r="C50" s="45" t="s">
        <v>1221</v>
      </c>
      <c r="D50" s="251" t="s">
        <v>1224</v>
      </c>
      <c r="E50" s="249">
        <v>0.4</v>
      </c>
      <c r="F50" s="248">
        <v>1</v>
      </c>
      <c r="G50" s="249">
        <f t="shared" si="2"/>
        <v>0.4</v>
      </c>
    </row>
    <row r="51" spans="1:7" x14ac:dyDescent="0.15">
      <c r="A51" s="256" t="s">
        <v>1199</v>
      </c>
      <c r="B51" s="45" t="s">
        <v>1191</v>
      </c>
      <c r="C51" s="45" t="s">
        <v>1213</v>
      </c>
      <c r="D51" s="251" t="s">
        <v>1208</v>
      </c>
      <c r="E51" s="249">
        <v>1.3</v>
      </c>
      <c r="F51" s="248">
        <v>1</v>
      </c>
      <c r="G51" s="249">
        <f t="shared" si="2"/>
        <v>1.3</v>
      </c>
    </row>
    <row r="52" spans="1:7" ht="14.45" customHeight="1" x14ac:dyDescent="0.15">
      <c r="A52" s="262" t="s">
        <v>1200</v>
      </c>
      <c r="B52" s="45" t="s">
        <v>1192</v>
      </c>
      <c r="C52" s="45" t="s">
        <v>934</v>
      </c>
      <c r="D52" s="251" t="s">
        <v>1209</v>
      </c>
      <c r="E52" s="249">
        <v>0.2</v>
      </c>
      <c r="F52" s="248">
        <v>4</v>
      </c>
      <c r="G52" s="249">
        <f t="shared" si="2"/>
        <v>0.8</v>
      </c>
    </row>
    <row r="53" spans="1:7" ht="14.45" customHeight="1" x14ac:dyDescent="0.15">
      <c r="A53" s="256" t="s">
        <v>1201</v>
      </c>
      <c r="B53" s="45" t="s">
        <v>1193</v>
      </c>
      <c r="C53" s="45" t="s">
        <v>1214</v>
      </c>
      <c r="D53" s="251" t="s">
        <v>1210</v>
      </c>
      <c r="E53" s="249">
        <v>0.3</v>
      </c>
      <c r="F53" s="248">
        <v>1</v>
      </c>
      <c r="G53" s="249">
        <f t="shared" si="2"/>
        <v>0.3</v>
      </c>
    </row>
    <row r="54" spans="1:7" ht="14.45" customHeight="1" x14ac:dyDescent="0.15">
      <c r="A54" s="262" t="s">
        <v>1202</v>
      </c>
      <c r="B54" s="45" t="s">
        <v>799</v>
      </c>
      <c r="C54" s="45" t="s">
        <v>1215</v>
      </c>
      <c r="D54" s="251" t="s">
        <v>1223</v>
      </c>
      <c r="E54" s="249">
        <v>0.9</v>
      </c>
      <c r="F54" s="248">
        <v>1</v>
      </c>
      <c r="G54" s="249">
        <f t="shared" si="2"/>
        <v>0.9</v>
      </c>
    </row>
    <row r="55" spans="1:7" x14ac:dyDescent="0.15">
      <c r="A55" s="636" t="s">
        <v>1116</v>
      </c>
      <c r="B55" s="45" t="s">
        <v>1218</v>
      </c>
      <c r="C55" s="45" t="s">
        <v>956</v>
      </c>
      <c r="D55" s="251" t="s">
        <v>1222</v>
      </c>
      <c r="E55" s="249">
        <v>0.4</v>
      </c>
      <c r="F55" s="248">
        <v>1</v>
      </c>
      <c r="G55" s="249">
        <f>E55*F55</f>
        <v>0.4</v>
      </c>
    </row>
    <row r="56" spans="1:7" ht="14.25" thickBot="1" x14ac:dyDescent="0.2">
      <c r="A56" s="626"/>
      <c r="B56" s="45" t="s">
        <v>1188</v>
      </c>
      <c r="C56" s="45" t="s">
        <v>1124</v>
      </c>
      <c r="D56" s="251" t="s">
        <v>1206</v>
      </c>
      <c r="E56" s="249">
        <v>0.6</v>
      </c>
      <c r="F56" s="248">
        <v>1</v>
      </c>
      <c r="G56" s="249">
        <f>E56*F56</f>
        <v>0.6</v>
      </c>
    </row>
    <row r="57" spans="1:7" ht="15" thickTop="1" thickBot="1" x14ac:dyDescent="0.2">
      <c r="A57" s="633" t="s">
        <v>973</v>
      </c>
      <c r="B57" s="634"/>
      <c r="C57" s="634"/>
      <c r="D57" s="634"/>
      <c r="E57" s="635"/>
      <c r="F57" s="242"/>
      <c r="G57" s="270">
        <f>SUM(G43:G56)</f>
        <v>9</v>
      </c>
    </row>
    <row r="58" spans="1:7" ht="14.25" thickTop="1" x14ac:dyDescent="0.15"/>
    <row r="59" spans="1:7" ht="14.25" thickBot="1" x14ac:dyDescent="0.2">
      <c r="A59" t="s">
        <v>1225</v>
      </c>
    </row>
    <row r="60" spans="1:7" ht="14.25" thickTop="1" x14ac:dyDescent="0.15">
      <c r="A60" s="629" t="s">
        <v>942</v>
      </c>
      <c r="B60" s="631"/>
      <c r="C60" s="631"/>
      <c r="D60" s="631"/>
      <c r="E60" s="630"/>
      <c r="F60" s="638"/>
      <c r="G60" s="639"/>
    </row>
    <row r="61" spans="1:7" x14ac:dyDescent="0.15">
      <c r="A61" s="627" t="s">
        <v>943</v>
      </c>
      <c r="B61" s="632"/>
      <c r="C61" s="632"/>
      <c r="D61" s="632"/>
      <c r="E61" s="628"/>
      <c r="F61" s="627" t="s">
        <v>142</v>
      </c>
      <c r="G61" s="628"/>
    </row>
    <row r="62" spans="1:7" ht="14.25" thickBot="1" x14ac:dyDescent="0.2">
      <c r="A62" s="252" t="s">
        <v>944</v>
      </c>
      <c r="B62" s="253" t="s">
        <v>945</v>
      </c>
      <c r="C62" s="253" t="s">
        <v>954</v>
      </c>
      <c r="D62" s="258" t="s">
        <v>974</v>
      </c>
      <c r="E62" s="243" t="s">
        <v>969</v>
      </c>
      <c r="F62" s="241" t="s">
        <v>970</v>
      </c>
      <c r="G62" s="243" t="s">
        <v>971</v>
      </c>
    </row>
    <row r="63" spans="1:7" ht="14.25" thickTop="1" x14ac:dyDescent="0.15">
      <c r="A63" s="640" t="s">
        <v>1116</v>
      </c>
      <c r="B63" s="255" t="s">
        <v>476</v>
      </c>
      <c r="C63" s="45" t="s">
        <v>957</v>
      </c>
      <c r="D63" s="251" t="s">
        <v>978</v>
      </c>
      <c r="E63" s="275">
        <v>0.3</v>
      </c>
      <c r="F63" s="246">
        <v>1</v>
      </c>
      <c r="G63" s="247">
        <f t="shared" ref="G63:G64" si="3">E63*F63</f>
        <v>0.3</v>
      </c>
    </row>
    <row r="64" spans="1:7" x14ac:dyDescent="0.15">
      <c r="A64" s="637"/>
      <c r="B64" s="45" t="s">
        <v>1218</v>
      </c>
      <c r="C64" s="45" t="s">
        <v>956</v>
      </c>
      <c r="D64" s="251" t="s">
        <v>1222</v>
      </c>
      <c r="E64" s="249">
        <v>0.4</v>
      </c>
      <c r="F64" s="248">
        <v>1</v>
      </c>
      <c r="G64" s="249">
        <f t="shared" si="3"/>
        <v>0.4</v>
      </c>
    </row>
    <row r="65" spans="1:7" x14ac:dyDescent="0.15">
      <c r="A65" s="256" t="s">
        <v>1199</v>
      </c>
      <c r="B65" s="45" t="s">
        <v>1191</v>
      </c>
      <c r="C65" s="45" t="s">
        <v>1213</v>
      </c>
      <c r="D65" s="251" t="s">
        <v>1208</v>
      </c>
      <c r="E65" s="249">
        <v>1.3</v>
      </c>
      <c r="F65" s="248">
        <v>1</v>
      </c>
      <c r="G65" s="249">
        <f>E65*F65</f>
        <v>1.3</v>
      </c>
    </row>
    <row r="66" spans="1:7" x14ac:dyDescent="0.15">
      <c r="A66" s="256" t="s">
        <v>1200</v>
      </c>
      <c r="B66" s="45" t="s">
        <v>1192</v>
      </c>
      <c r="C66" s="45" t="s">
        <v>934</v>
      </c>
      <c r="D66" s="251" t="s">
        <v>1209</v>
      </c>
      <c r="E66" s="249">
        <v>0.2</v>
      </c>
      <c r="F66" s="274">
        <v>2</v>
      </c>
      <c r="G66" s="249">
        <f t="shared" ref="G66:G74" si="4">E66*F66</f>
        <v>0.4</v>
      </c>
    </row>
    <row r="67" spans="1:7" x14ac:dyDescent="0.15">
      <c r="A67" s="261" t="s">
        <v>1201</v>
      </c>
      <c r="B67" s="45" t="s">
        <v>1193</v>
      </c>
      <c r="C67" s="45" t="s">
        <v>1214</v>
      </c>
      <c r="D67" s="251" t="s">
        <v>1210</v>
      </c>
      <c r="E67" s="249">
        <v>0.3</v>
      </c>
      <c r="F67" s="248">
        <v>1</v>
      </c>
      <c r="G67" s="249">
        <f t="shared" si="4"/>
        <v>0.3</v>
      </c>
    </row>
    <row r="68" spans="1:7" x14ac:dyDescent="0.15">
      <c r="A68" s="256" t="s">
        <v>1226</v>
      </c>
      <c r="B68" s="277" t="s">
        <v>1194</v>
      </c>
      <c r="C68" s="45" t="s">
        <v>1215</v>
      </c>
      <c r="D68" s="251" t="s">
        <v>1227</v>
      </c>
      <c r="E68" s="263">
        <v>1</v>
      </c>
      <c r="F68" s="248">
        <v>1</v>
      </c>
      <c r="G68" s="263">
        <f t="shared" si="4"/>
        <v>1</v>
      </c>
    </row>
    <row r="69" spans="1:7" x14ac:dyDescent="0.15">
      <c r="A69" s="261" t="s">
        <v>1096</v>
      </c>
      <c r="B69" s="45" t="s">
        <v>476</v>
      </c>
      <c r="C69" s="45" t="s">
        <v>957</v>
      </c>
      <c r="D69" s="251" t="s">
        <v>978</v>
      </c>
      <c r="E69" s="249">
        <v>0.3</v>
      </c>
      <c r="F69" s="248">
        <v>1</v>
      </c>
      <c r="G69" s="249">
        <f t="shared" si="4"/>
        <v>0.3</v>
      </c>
    </row>
    <row r="70" spans="1:7" x14ac:dyDescent="0.15">
      <c r="A70" s="261" t="s">
        <v>1220</v>
      </c>
      <c r="B70" s="45" t="s">
        <v>1219</v>
      </c>
      <c r="C70" s="45" t="s">
        <v>1221</v>
      </c>
      <c r="D70" s="251" t="s">
        <v>1224</v>
      </c>
      <c r="E70" s="249">
        <v>0.4</v>
      </c>
      <c r="F70" s="248">
        <v>1</v>
      </c>
      <c r="G70" s="249">
        <f t="shared" si="4"/>
        <v>0.4</v>
      </c>
    </row>
    <row r="71" spans="1:7" x14ac:dyDescent="0.15">
      <c r="A71" s="256" t="s">
        <v>1199</v>
      </c>
      <c r="B71" s="45" t="s">
        <v>1191</v>
      </c>
      <c r="C71" s="45" t="s">
        <v>1213</v>
      </c>
      <c r="D71" s="251" t="s">
        <v>1208</v>
      </c>
      <c r="E71" s="249">
        <v>1.3</v>
      </c>
      <c r="F71" s="248">
        <v>1</v>
      </c>
      <c r="G71" s="249">
        <f t="shared" si="4"/>
        <v>1.3</v>
      </c>
    </row>
    <row r="72" spans="1:7" ht="14.45" customHeight="1" x14ac:dyDescent="0.15">
      <c r="A72" s="262" t="s">
        <v>1200</v>
      </c>
      <c r="B72" s="45" t="s">
        <v>1192</v>
      </c>
      <c r="C72" s="45" t="s">
        <v>934</v>
      </c>
      <c r="D72" s="251" t="s">
        <v>1209</v>
      </c>
      <c r="E72" s="249">
        <v>0.2</v>
      </c>
      <c r="F72" s="248">
        <v>2</v>
      </c>
      <c r="G72" s="249">
        <f t="shared" si="4"/>
        <v>0.4</v>
      </c>
    </row>
    <row r="73" spans="1:7" ht="14.45" customHeight="1" x14ac:dyDescent="0.15">
      <c r="A73" s="256" t="s">
        <v>1201</v>
      </c>
      <c r="B73" s="45" t="s">
        <v>1193</v>
      </c>
      <c r="C73" s="45" t="s">
        <v>1214</v>
      </c>
      <c r="D73" s="251" t="s">
        <v>1210</v>
      </c>
      <c r="E73" s="249">
        <v>0.3</v>
      </c>
      <c r="F73" s="248">
        <v>1</v>
      </c>
      <c r="G73" s="249">
        <f t="shared" si="4"/>
        <v>0.3</v>
      </c>
    </row>
    <row r="74" spans="1:7" ht="14.45" customHeight="1" x14ac:dyDescent="0.15">
      <c r="A74" s="262" t="s">
        <v>1226</v>
      </c>
      <c r="B74" s="45" t="s">
        <v>1194</v>
      </c>
      <c r="C74" s="45" t="s">
        <v>1215</v>
      </c>
      <c r="D74" s="251" t="s">
        <v>1227</v>
      </c>
      <c r="E74" s="263">
        <v>1</v>
      </c>
      <c r="F74" s="248">
        <v>1</v>
      </c>
      <c r="G74" s="263">
        <f t="shared" si="4"/>
        <v>1</v>
      </c>
    </row>
    <row r="75" spans="1:7" x14ac:dyDescent="0.15">
      <c r="A75" s="636" t="s">
        <v>1116</v>
      </c>
      <c r="B75" s="45" t="s">
        <v>1218</v>
      </c>
      <c r="C75" s="45" t="s">
        <v>956</v>
      </c>
      <c r="D75" s="251" t="s">
        <v>1222</v>
      </c>
      <c r="E75" s="249">
        <v>0.4</v>
      </c>
      <c r="F75" s="248">
        <v>1</v>
      </c>
      <c r="G75" s="249">
        <f>E75*F75</f>
        <v>0.4</v>
      </c>
    </row>
    <row r="76" spans="1:7" ht="14.25" thickBot="1" x14ac:dyDescent="0.2">
      <c r="A76" s="626"/>
      <c r="B76" s="45" t="s">
        <v>1188</v>
      </c>
      <c r="C76" s="45" t="s">
        <v>1124</v>
      </c>
      <c r="D76" s="251" t="s">
        <v>1206</v>
      </c>
      <c r="E76" s="249">
        <v>0.6</v>
      </c>
      <c r="F76" s="248">
        <v>1</v>
      </c>
      <c r="G76" s="249">
        <f>E76*F76</f>
        <v>0.6</v>
      </c>
    </row>
    <row r="77" spans="1:7" ht="15" thickTop="1" thickBot="1" x14ac:dyDescent="0.2">
      <c r="A77" s="633" t="s">
        <v>973</v>
      </c>
      <c r="B77" s="634"/>
      <c r="C77" s="634"/>
      <c r="D77" s="634"/>
      <c r="E77" s="635"/>
      <c r="F77" s="242"/>
      <c r="G77" s="270">
        <f>SUM(G63:G76)</f>
        <v>8.4</v>
      </c>
    </row>
    <row r="78" spans="1:7" ht="14.25" thickTop="1" x14ac:dyDescent="0.15"/>
    <row r="79" spans="1:7" ht="14.25" thickBot="1" x14ac:dyDescent="0.2">
      <c r="A79" t="s">
        <v>1228</v>
      </c>
    </row>
    <row r="80" spans="1:7" ht="14.25" thickTop="1" x14ac:dyDescent="0.15">
      <c r="A80" s="629" t="s">
        <v>942</v>
      </c>
      <c r="B80" s="631"/>
      <c r="C80" s="631"/>
      <c r="D80" s="631"/>
      <c r="E80" s="630"/>
      <c r="F80" s="638"/>
      <c r="G80" s="639"/>
    </row>
    <row r="81" spans="1:7" x14ac:dyDescent="0.15">
      <c r="A81" s="627" t="s">
        <v>943</v>
      </c>
      <c r="B81" s="632"/>
      <c r="C81" s="632"/>
      <c r="D81" s="632"/>
      <c r="E81" s="628"/>
      <c r="F81" s="627" t="s">
        <v>1229</v>
      </c>
      <c r="G81" s="628"/>
    </row>
    <row r="82" spans="1:7" ht="14.25" thickBot="1" x14ac:dyDescent="0.2">
      <c r="A82" s="252" t="s">
        <v>944</v>
      </c>
      <c r="B82" s="253" t="s">
        <v>945</v>
      </c>
      <c r="C82" s="253" t="s">
        <v>954</v>
      </c>
      <c r="D82" s="258" t="s">
        <v>974</v>
      </c>
      <c r="E82" s="243" t="s">
        <v>969</v>
      </c>
      <c r="F82" s="241" t="s">
        <v>970</v>
      </c>
      <c r="G82" s="243" t="s">
        <v>971</v>
      </c>
    </row>
    <row r="83" spans="1:7" ht="14.45" customHeight="1" thickTop="1" x14ac:dyDescent="0.15">
      <c r="A83" s="256" t="s">
        <v>1199</v>
      </c>
      <c r="B83" s="45" t="s">
        <v>1190</v>
      </c>
      <c r="C83" s="45" t="s">
        <v>1212</v>
      </c>
      <c r="D83" s="251" t="s">
        <v>504</v>
      </c>
      <c r="E83" s="249">
        <v>1.1000000000000001</v>
      </c>
      <c r="F83" s="248">
        <v>1</v>
      </c>
      <c r="G83" s="249">
        <f t="shared" ref="G83:G84" si="5">E83*F83</f>
        <v>1.1000000000000001</v>
      </c>
    </row>
    <row r="84" spans="1:7" x14ac:dyDescent="0.15">
      <c r="A84" s="261" t="s">
        <v>1096</v>
      </c>
      <c r="B84" s="45" t="s">
        <v>476</v>
      </c>
      <c r="C84" s="45" t="s">
        <v>957</v>
      </c>
      <c r="D84" s="251" t="s">
        <v>978</v>
      </c>
      <c r="E84" s="249">
        <v>0.3</v>
      </c>
      <c r="F84" s="248">
        <v>1</v>
      </c>
      <c r="G84" s="249">
        <f t="shared" si="5"/>
        <v>0.3</v>
      </c>
    </row>
    <row r="85" spans="1:7" ht="14.45" customHeight="1" x14ac:dyDescent="0.15">
      <c r="A85" s="256" t="s">
        <v>1199</v>
      </c>
      <c r="B85" s="45" t="s">
        <v>1190</v>
      </c>
      <c r="C85" s="45" t="s">
        <v>1212</v>
      </c>
      <c r="D85" s="251" t="s">
        <v>504</v>
      </c>
      <c r="E85" s="249">
        <v>1.1000000000000001</v>
      </c>
      <c r="F85" s="248">
        <v>1</v>
      </c>
      <c r="G85" s="249">
        <f t="shared" ref="G85:G86" si="6">E85*F85</f>
        <v>1.1000000000000001</v>
      </c>
    </row>
    <row r="86" spans="1:7" x14ac:dyDescent="0.15">
      <c r="A86" s="261" t="s">
        <v>1096</v>
      </c>
      <c r="B86" s="45" t="s">
        <v>476</v>
      </c>
      <c r="C86" s="45" t="s">
        <v>957</v>
      </c>
      <c r="D86" s="251" t="s">
        <v>978</v>
      </c>
      <c r="E86" s="249">
        <v>0.3</v>
      </c>
      <c r="F86" s="248">
        <v>1</v>
      </c>
      <c r="G86" s="249">
        <f t="shared" si="6"/>
        <v>0.3</v>
      </c>
    </row>
    <row r="87" spans="1:7" x14ac:dyDescent="0.15">
      <c r="A87" s="636" t="s">
        <v>1116</v>
      </c>
      <c r="B87" s="45" t="s">
        <v>1218</v>
      </c>
      <c r="C87" s="45" t="s">
        <v>956</v>
      </c>
      <c r="D87" s="251" t="s">
        <v>1222</v>
      </c>
      <c r="E87" s="249">
        <v>0.4</v>
      </c>
      <c r="F87" s="248">
        <v>1</v>
      </c>
      <c r="G87" s="249">
        <f>E87*F87</f>
        <v>0.4</v>
      </c>
    </row>
    <row r="88" spans="1:7" ht="14.25" thickBot="1" x14ac:dyDescent="0.2">
      <c r="A88" s="626"/>
      <c r="B88" s="45" t="s">
        <v>1188</v>
      </c>
      <c r="C88" s="45" t="s">
        <v>1124</v>
      </c>
      <c r="D88" s="251" t="s">
        <v>1206</v>
      </c>
      <c r="E88" s="249">
        <v>0.6</v>
      </c>
      <c r="F88" s="248">
        <v>1</v>
      </c>
      <c r="G88" s="249">
        <f>E88*F88</f>
        <v>0.6</v>
      </c>
    </row>
    <row r="89" spans="1:7" ht="15" thickTop="1" thickBot="1" x14ac:dyDescent="0.2">
      <c r="A89" s="633" t="s">
        <v>973</v>
      </c>
      <c r="B89" s="634"/>
      <c r="C89" s="634"/>
      <c r="D89" s="634"/>
      <c r="E89" s="635"/>
      <c r="F89" s="242"/>
      <c r="G89" s="245">
        <f>SUM(G83:G88)</f>
        <v>3.8</v>
      </c>
    </row>
    <row r="90" spans="1:7" ht="14.25" thickTop="1" x14ac:dyDescent="0.15"/>
    <row r="91" spans="1:7" ht="14.25" thickBot="1" x14ac:dyDescent="0.2">
      <c r="A91" t="s">
        <v>1230</v>
      </c>
    </row>
    <row r="92" spans="1:7" ht="14.25" thickTop="1" x14ac:dyDescent="0.15">
      <c r="A92" s="629" t="s">
        <v>942</v>
      </c>
      <c r="B92" s="631"/>
      <c r="C92" s="631"/>
      <c r="D92" s="631"/>
      <c r="E92" s="630"/>
      <c r="F92" s="638"/>
      <c r="G92" s="639"/>
    </row>
    <row r="93" spans="1:7" x14ac:dyDescent="0.15">
      <c r="A93" s="627" t="s">
        <v>943</v>
      </c>
      <c r="B93" s="632"/>
      <c r="C93" s="632"/>
      <c r="D93" s="632"/>
      <c r="E93" s="628"/>
      <c r="F93" s="627" t="s">
        <v>144</v>
      </c>
      <c r="G93" s="628"/>
    </row>
    <row r="94" spans="1:7" ht="14.25" thickBot="1" x14ac:dyDescent="0.2">
      <c r="A94" s="252" t="s">
        <v>944</v>
      </c>
      <c r="B94" s="253" t="s">
        <v>945</v>
      </c>
      <c r="C94" s="253" t="s">
        <v>954</v>
      </c>
      <c r="D94" s="258" t="s">
        <v>974</v>
      </c>
      <c r="E94" s="243" t="s">
        <v>969</v>
      </c>
      <c r="F94" s="241" t="s">
        <v>970</v>
      </c>
      <c r="G94" s="243" t="s">
        <v>971</v>
      </c>
    </row>
    <row r="95" spans="1:7" ht="14.45" customHeight="1" thickTop="1" x14ac:dyDescent="0.15">
      <c r="A95" s="256" t="s">
        <v>292</v>
      </c>
      <c r="B95" s="45" t="s">
        <v>1185</v>
      </c>
      <c r="C95" s="45" t="s">
        <v>956</v>
      </c>
      <c r="D95" s="251" t="s">
        <v>1237</v>
      </c>
      <c r="E95" s="249">
        <v>0.5</v>
      </c>
      <c r="F95" s="248">
        <v>1</v>
      </c>
      <c r="G95" s="249">
        <f t="shared" ref="G95:G101" si="7">E95*F95</f>
        <v>0.5</v>
      </c>
    </row>
    <row r="96" spans="1:7" x14ac:dyDescent="0.15">
      <c r="A96" s="261" t="s">
        <v>1051</v>
      </c>
      <c r="B96" s="45" t="s">
        <v>1231</v>
      </c>
      <c r="C96" s="45" t="s">
        <v>809</v>
      </c>
      <c r="D96" s="251" t="s">
        <v>1238</v>
      </c>
      <c r="E96" s="249">
        <v>3.3</v>
      </c>
      <c r="F96" s="248">
        <v>1</v>
      </c>
      <c r="G96" s="249">
        <f t="shared" si="7"/>
        <v>3.3</v>
      </c>
    </row>
    <row r="97" spans="1:7" x14ac:dyDescent="0.15">
      <c r="A97" s="261" t="s">
        <v>963</v>
      </c>
      <c r="B97" s="45" t="s">
        <v>1186</v>
      </c>
      <c r="C97" s="45" t="s">
        <v>1003</v>
      </c>
      <c r="D97" s="279" t="s">
        <v>1204</v>
      </c>
      <c r="E97" s="249">
        <v>3.1</v>
      </c>
      <c r="F97" s="248">
        <v>1</v>
      </c>
      <c r="G97" s="249">
        <f t="shared" si="7"/>
        <v>3.1</v>
      </c>
    </row>
    <row r="98" spans="1:7" x14ac:dyDescent="0.15">
      <c r="A98" s="636" t="s">
        <v>1004</v>
      </c>
      <c r="B98" s="45" t="s">
        <v>1187</v>
      </c>
      <c r="C98" s="45" t="s">
        <v>1007</v>
      </c>
      <c r="D98" s="251" t="s">
        <v>1205</v>
      </c>
      <c r="E98" s="249">
        <v>1.4</v>
      </c>
      <c r="F98" s="248">
        <v>1</v>
      </c>
      <c r="G98" s="249">
        <f t="shared" si="7"/>
        <v>1.4</v>
      </c>
    </row>
    <row r="99" spans="1:7" x14ac:dyDescent="0.15">
      <c r="A99" s="637"/>
      <c r="B99" s="45" t="s">
        <v>1232</v>
      </c>
      <c r="C99" s="45" t="s">
        <v>955</v>
      </c>
      <c r="D99" s="251" t="s">
        <v>1239</v>
      </c>
      <c r="E99" s="249">
        <v>2.2999999999999998</v>
      </c>
      <c r="F99" s="248">
        <v>1</v>
      </c>
      <c r="G99" s="249">
        <f t="shared" si="7"/>
        <v>2.2999999999999998</v>
      </c>
    </row>
    <row r="100" spans="1:7" ht="14.45" customHeight="1" x14ac:dyDescent="0.15">
      <c r="A100" s="256" t="s">
        <v>1009</v>
      </c>
      <c r="B100" s="45" t="s">
        <v>1233</v>
      </c>
      <c r="C100" s="45" t="s">
        <v>544</v>
      </c>
      <c r="D100" s="251" t="s">
        <v>543</v>
      </c>
      <c r="E100" s="263">
        <v>1</v>
      </c>
      <c r="F100" s="248">
        <v>1</v>
      </c>
      <c r="G100" s="263">
        <f t="shared" si="7"/>
        <v>1</v>
      </c>
    </row>
    <row r="101" spans="1:7" x14ac:dyDescent="0.15">
      <c r="A101" s="261" t="s">
        <v>1013</v>
      </c>
      <c r="B101" s="45" t="s">
        <v>1014</v>
      </c>
      <c r="C101" s="45" t="s">
        <v>616</v>
      </c>
      <c r="D101" s="251" t="s">
        <v>1016</v>
      </c>
      <c r="E101" s="249">
        <v>0.3</v>
      </c>
      <c r="F101" s="248">
        <v>1</v>
      </c>
      <c r="G101" s="249">
        <f t="shared" si="7"/>
        <v>0.3</v>
      </c>
    </row>
    <row r="102" spans="1:7" x14ac:dyDescent="0.15">
      <c r="A102" s="261" t="s">
        <v>1235</v>
      </c>
      <c r="B102" s="45" t="s">
        <v>479</v>
      </c>
      <c r="C102" s="45" t="s">
        <v>957</v>
      </c>
      <c r="D102" s="251" t="s">
        <v>1240</v>
      </c>
      <c r="E102" s="249">
        <v>0.2</v>
      </c>
      <c r="F102" s="248">
        <v>1</v>
      </c>
      <c r="G102" s="249">
        <f>E102*F102</f>
        <v>0.2</v>
      </c>
    </row>
    <row r="103" spans="1:7" ht="14.25" thickBot="1" x14ac:dyDescent="0.2">
      <c r="A103" s="278" t="s">
        <v>990</v>
      </c>
      <c r="B103" s="45" t="s">
        <v>1234</v>
      </c>
      <c r="C103" s="45" t="s">
        <v>1236</v>
      </c>
      <c r="D103" s="251" t="s">
        <v>1241</v>
      </c>
      <c r="E103" s="249">
        <v>4.0999999999999996</v>
      </c>
      <c r="F103" s="248">
        <v>1</v>
      </c>
      <c r="G103" s="249">
        <f>E103*F103</f>
        <v>4.0999999999999996</v>
      </c>
    </row>
    <row r="104" spans="1:7" ht="15" thickTop="1" thickBot="1" x14ac:dyDescent="0.2">
      <c r="A104" s="633" t="s">
        <v>973</v>
      </c>
      <c r="B104" s="634"/>
      <c r="C104" s="634"/>
      <c r="D104" s="634"/>
      <c r="E104" s="635"/>
      <c r="F104" s="242"/>
      <c r="G104" s="245">
        <f>SUM(G95:G103)</f>
        <v>16.200000000000003</v>
      </c>
    </row>
    <row r="105" spans="1:7" ht="14.25" thickTop="1" x14ac:dyDescent="0.15"/>
    <row r="106" spans="1:7" ht="14.25" thickBot="1" x14ac:dyDescent="0.2">
      <c r="A106" t="s">
        <v>1242</v>
      </c>
    </row>
    <row r="107" spans="1:7" ht="14.25" thickTop="1" x14ac:dyDescent="0.15">
      <c r="A107" s="629" t="s">
        <v>942</v>
      </c>
      <c r="B107" s="631"/>
      <c r="C107" s="631"/>
      <c r="D107" s="631"/>
      <c r="E107" s="630"/>
      <c r="F107" s="638"/>
      <c r="G107" s="639"/>
    </row>
    <row r="108" spans="1:7" x14ac:dyDescent="0.15">
      <c r="A108" s="627" t="s">
        <v>943</v>
      </c>
      <c r="B108" s="632"/>
      <c r="C108" s="632"/>
      <c r="D108" s="632"/>
      <c r="E108" s="628"/>
      <c r="F108" s="627" t="s">
        <v>146</v>
      </c>
      <c r="G108" s="628"/>
    </row>
    <row r="109" spans="1:7" ht="14.25" thickBot="1" x14ac:dyDescent="0.2">
      <c r="A109" s="252" t="s">
        <v>944</v>
      </c>
      <c r="B109" s="253" t="s">
        <v>945</v>
      </c>
      <c r="C109" s="253" t="s">
        <v>954</v>
      </c>
      <c r="D109" s="258" t="s">
        <v>974</v>
      </c>
      <c r="E109" s="243" t="s">
        <v>969</v>
      </c>
      <c r="F109" s="241" t="s">
        <v>970</v>
      </c>
      <c r="G109" s="243" t="s">
        <v>971</v>
      </c>
    </row>
    <row r="110" spans="1:7" ht="14.45" customHeight="1" thickTop="1" x14ac:dyDescent="0.15">
      <c r="A110" s="256" t="s">
        <v>292</v>
      </c>
      <c r="B110" s="45" t="s">
        <v>1185</v>
      </c>
      <c r="C110" s="45" t="s">
        <v>956</v>
      </c>
      <c r="D110" s="251" t="s">
        <v>1237</v>
      </c>
      <c r="E110" s="249">
        <v>0.5</v>
      </c>
      <c r="F110" s="248">
        <v>1</v>
      </c>
      <c r="G110" s="249">
        <f t="shared" ref="G110:G115" si="8">E110*F110</f>
        <v>0.5</v>
      </c>
    </row>
    <row r="111" spans="1:7" x14ac:dyDescent="0.15">
      <c r="A111" s="261" t="s">
        <v>1051</v>
      </c>
      <c r="B111" s="45" t="s">
        <v>1231</v>
      </c>
      <c r="C111" s="45" t="s">
        <v>809</v>
      </c>
      <c r="D111" s="251" t="s">
        <v>1238</v>
      </c>
      <c r="E111" s="249">
        <v>3.3</v>
      </c>
      <c r="F111" s="248">
        <v>1</v>
      </c>
      <c r="G111" s="249">
        <f t="shared" si="8"/>
        <v>3.3</v>
      </c>
    </row>
    <row r="112" spans="1:7" x14ac:dyDescent="0.15">
      <c r="A112" s="261" t="s">
        <v>963</v>
      </c>
      <c r="B112" s="45" t="s">
        <v>1186</v>
      </c>
      <c r="C112" s="45" t="s">
        <v>1003</v>
      </c>
      <c r="D112" s="279" t="s">
        <v>1204</v>
      </c>
      <c r="E112" s="249">
        <v>3.1</v>
      </c>
      <c r="F112" s="248">
        <v>1</v>
      </c>
      <c r="G112" s="249">
        <f t="shared" si="8"/>
        <v>3.1</v>
      </c>
    </row>
    <row r="113" spans="1:7" x14ac:dyDescent="0.15">
      <c r="A113" s="261" t="s">
        <v>1139</v>
      </c>
      <c r="B113" s="45" t="s">
        <v>1187</v>
      </c>
      <c r="C113" s="45" t="s">
        <v>1007</v>
      </c>
      <c r="D113" s="251" t="s">
        <v>1205</v>
      </c>
      <c r="E113" s="249">
        <v>1.4</v>
      </c>
      <c r="F113" s="248">
        <v>1</v>
      </c>
      <c r="G113" s="249">
        <f t="shared" si="8"/>
        <v>1.4</v>
      </c>
    </row>
    <row r="114" spans="1:7" ht="14.45" customHeight="1" x14ac:dyDescent="0.15">
      <c r="A114" s="256" t="s">
        <v>1096</v>
      </c>
      <c r="B114" s="45" t="s">
        <v>479</v>
      </c>
      <c r="C114" s="45" t="s">
        <v>957</v>
      </c>
      <c r="D114" s="251" t="s">
        <v>1240</v>
      </c>
      <c r="E114" s="263">
        <v>0.2</v>
      </c>
      <c r="F114" s="248">
        <v>1</v>
      </c>
      <c r="G114" s="263">
        <f t="shared" si="8"/>
        <v>0.2</v>
      </c>
    </row>
    <row r="115" spans="1:7" x14ac:dyDescent="0.15">
      <c r="A115" s="261" t="s">
        <v>1138</v>
      </c>
      <c r="B115" s="45" t="s">
        <v>1246</v>
      </c>
      <c r="C115" s="45" t="s">
        <v>519</v>
      </c>
      <c r="D115" s="251" t="s">
        <v>1247</v>
      </c>
      <c r="E115" s="249">
        <v>1.8</v>
      </c>
      <c r="F115" s="248">
        <v>1</v>
      </c>
      <c r="G115" s="249">
        <f t="shared" si="8"/>
        <v>1.8</v>
      </c>
    </row>
    <row r="116" spans="1:7" x14ac:dyDescent="0.15">
      <c r="A116" s="261" t="s">
        <v>1196</v>
      </c>
      <c r="B116" s="45" t="s">
        <v>1085</v>
      </c>
      <c r="C116" s="45" t="s">
        <v>1088</v>
      </c>
      <c r="D116" s="251" t="s">
        <v>1084</v>
      </c>
      <c r="E116" s="249">
        <v>0.4</v>
      </c>
      <c r="F116" s="248">
        <v>1</v>
      </c>
      <c r="G116" s="249">
        <f>E116*F116</f>
        <v>0.4</v>
      </c>
    </row>
    <row r="117" spans="1:7" x14ac:dyDescent="0.15">
      <c r="A117" s="261" t="s">
        <v>1245</v>
      </c>
      <c r="B117" s="45" t="s">
        <v>570</v>
      </c>
      <c r="C117" s="45" t="s">
        <v>568</v>
      </c>
      <c r="D117" s="251" t="s">
        <v>574</v>
      </c>
      <c r="E117" s="249">
        <v>1.1000000000000001</v>
      </c>
      <c r="F117" s="248">
        <v>1</v>
      </c>
      <c r="G117" s="249">
        <f>E117*F117</f>
        <v>1.1000000000000001</v>
      </c>
    </row>
    <row r="118" spans="1:7" ht="14.25" thickBot="1" x14ac:dyDescent="0.2">
      <c r="A118" s="278" t="s">
        <v>990</v>
      </c>
      <c r="B118" s="45" t="s">
        <v>1243</v>
      </c>
      <c r="C118" s="45" t="s">
        <v>1236</v>
      </c>
      <c r="D118" s="251" t="s">
        <v>1244</v>
      </c>
      <c r="E118" s="249">
        <v>2.8</v>
      </c>
      <c r="F118" s="248">
        <v>1</v>
      </c>
      <c r="G118" s="249">
        <f>E118*F118</f>
        <v>2.8</v>
      </c>
    </row>
    <row r="119" spans="1:7" ht="15" thickTop="1" thickBot="1" x14ac:dyDescent="0.2">
      <c r="A119" s="633" t="s">
        <v>973</v>
      </c>
      <c r="B119" s="634"/>
      <c r="C119" s="634"/>
      <c r="D119" s="634"/>
      <c r="E119" s="635"/>
      <c r="F119" s="242"/>
      <c r="G119" s="245">
        <f>SUM(G110:G118)</f>
        <v>14.600000000000001</v>
      </c>
    </row>
    <row r="120" spans="1:7" ht="14.25" thickTop="1" x14ac:dyDescent="0.15"/>
  </sheetData>
  <sheetProtection algorithmName="SHA-512" hashValue="PD3Y2kNQ7jkTN1DfypIXdPIM+1dFYuwFuBpBJh1DLkDb5MjTdGrbgHyBRSrFjl0eDMCaJ45ZToPLIVwnFVbiMA==" saltValue="qv7sdmB2qYaNgLZ9MXsu6g==" spinCount="100000" sheet="1" objects="1" scenarios="1"/>
  <mergeCells count="41">
    <mergeCell ref="A108:E108"/>
    <mergeCell ref="F108:G108"/>
    <mergeCell ref="A119:E119"/>
    <mergeCell ref="A93:E93"/>
    <mergeCell ref="F93:G93"/>
    <mergeCell ref="A104:E104"/>
    <mergeCell ref="A98:A99"/>
    <mergeCell ref="A107:E107"/>
    <mergeCell ref="F107:G107"/>
    <mergeCell ref="A81:E81"/>
    <mergeCell ref="F81:G81"/>
    <mergeCell ref="A89:E89"/>
    <mergeCell ref="A87:A88"/>
    <mergeCell ref="A92:E92"/>
    <mergeCell ref="F92:G92"/>
    <mergeCell ref="A80:E80"/>
    <mergeCell ref="F80:G80"/>
    <mergeCell ref="A41:E41"/>
    <mergeCell ref="F41:G41"/>
    <mergeCell ref="A57:E57"/>
    <mergeCell ref="A43:A44"/>
    <mergeCell ref="A55:A56"/>
    <mergeCell ref="A60:E60"/>
    <mergeCell ref="F60:G60"/>
    <mergeCell ref="A61:E61"/>
    <mergeCell ref="F61:G61"/>
    <mergeCell ref="A63:A64"/>
    <mergeCell ref="A75:A76"/>
    <mergeCell ref="A77:E77"/>
    <mergeCell ref="A40:E40"/>
    <mergeCell ref="F40:G40"/>
    <mergeCell ref="A3:E3"/>
    <mergeCell ref="F3:G3"/>
    <mergeCell ref="A4:E4"/>
    <mergeCell ref="F4:G4"/>
    <mergeCell ref="A21:E21"/>
    <mergeCell ref="A24:E24"/>
    <mergeCell ref="F24:G24"/>
    <mergeCell ref="A25:E25"/>
    <mergeCell ref="F25:G25"/>
    <mergeCell ref="A37:E37"/>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B050"/>
  </sheetPr>
  <dimension ref="A1:D79"/>
  <sheetViews>
    <sheetView zoomScaleNormal="100" workbookViewId="0">
      <selection activeCell="F62" sqref="F62"/>
    </sheetView>
  </sheetViews>
  <sheetFormatPr defaultColWidth="9" defaultRowHeight="13.5" x14ac:dyDescent="0.15"/>
  <cols>
    <col min="2" max="2" width="20.625" customWidth="1"/>
  </cols>
  <sheetData>
    <row r="1" spans="1:3" ht="27" x14ac:dyDescent="0.15">
      <c r="A1" s="177" t="s">
        <v>402</v>
      </c>
      <c r="B1" s="178" t="s">
        <v>401</v>
      </c>
      <c r="C1" s="230" t="s">
        <v>270</v>
      </c>
    </row>
    <row r="2" spans="1:3" ht="15" hidden="1" customHeight="1" x14ac:dyDescent="0.15">
      <c r="A2" s="180">
        <v>40</v>
      </c>
      <c r="B2" s="179" t="s">
        <v>162</v>
      </c>
      <c r="C2" s="179"/>
    </row>
    <row r="3" spans="1:3" ht="15" hidden="1" customHeight="1" x14ac:dyDescent="0.15">
      <c r="A3" s="180">
        <v>41</v>
      </c>
      <c r="B3" s="179" t="s">
        <v>442</v>
      </c>
      <c r="C3" s="179"/>
    </row>
    <row r="4" spans="1:3" ht="15" hidden="1" customHeight="1" x14ac:dyDescent="0.15">
      <c r="A4" s="180">
        <v>42</v>
      </c>
      <c r="B4" s="179" t="s">
        <v>81</v>
      </c>
      <c r="C4" s="179"/>
    </row>
    <row r="5" spans="1:3" ht="15" hidden="1" customHeight="1" x14ac:dyDescent="0.15">
      <c r="A5" s="180">
        <v>43</v>
      </c>
      <c r="B5" s="179" t="s">
        <v>84</v>
      </c>
      <c r="C5" s="179"/>
    </row>
    <row r="6" spans="1:3" ht="15" hidden="1" customHeight="1" x14ac:dyDescent="0.15">
      <c r="A6" s="180">
        <v>44</v>
      </c>
      <c r="B6" s="179" t="s">
        <v>292</v>
      </c>
      <c r="C6" s="179"/>
    </row>
    <row r="7" spans="1:3" ht="15" hidden="1" customHeight="1" x14ac:dyDescent="0.15">
      <c r="A7" s="180">
        <v>45</v>
      </c>
      <c r="B7" s="179" t="s">
        <v>62</v>
      </c>
      <c r="C7" s="179"/>
    </row>
    <row r="8" spans="1:3" ht="15" hidden="1" customHeight="1" x14ac:dyDescent="0.15">
      <c r="A8" s="180">
        <v>46</v>
      </c>
      <c r="B8" s="179" t="s">
        <v>93</v>
      </c>
      <c r="C8" s="179"/>
    </row>
    <row r="9" spans="1:3" ht="15" hidden="1" customHeight="1" x14ac:dyDescent="0.15">
      <c r="A9" s="180">
        <v>47</v>
      </c>
      <c r="B9" s="179" t="s">
        <v>61</v>
      </c>
      <c r="C9" s="179"/>
    </row>
    <row r="10" spans="1:3" ht="15" hidden="1" customHeight="1" x14ac:dyDescent="0.15">
      <c r="A10" s="180">
        <v>48</v>
      </c>
      <c r="B10" s="179" t="s">
        <v>99</v>
      </c>
      <c r="C10" s="179"/>
    </row>
    <row r="11" spans="1:3" ht="15" hidden="1" customHeight="1" x14ac:dyDescent="0.15">
      <c r="A11" s="180">
        <v>49</v>
      </c>
      <c r="B11" s="179" t="s">
        <v>102</v>
      </c>
      <c r="C11" s="179"/>
    </row>
    <row r="12" spans="1:3" ht="15" hidden="1" customHeight="1" x14ac:dyDescent="0.15">
      <c r="A12" s="180">
        <v>50</v>
      </c>
      <c r="B12" s="179" t="s">
        <v>105</v>
      </c>
      <c r="C12" s="179"/>
    </row>
    <row r="13" spans="1:3" ht="15" hidden="1" customHeight="1" x14ac:dyDescent="0.15">
      <c r="A13" s="180">
        <v>51</v>
      </c>
      <c r="B13" s="179" t="s">
        <v>108</v>
      </c>
      <c r="C13" s="179"/>
    </row>
    <row r="14" spans="1:3" ht="15" hidden="1" customHeight="1" x14ac:dyDescent="0.15">
      <c r="A14" s="180">
        <v>52</v>
      </c>
      <c r="B14" s="179" t="s">
        <v>111</v>
      </c>
      <c r="C14" s="179"/>
    </row>
    <row r="15" spans="1:3" ht="15" hidden="1" customHeight="1" x14ac:dyDescent="0.15">
      <c r="A15" s="180">
        <v>53</v>
      </c>
      <c r="B15" s="179" t="s">
        <v>63</v>
      </c>
      <c r="C15" s="179"/>
    </row>
    <row r="16" spans="1:3" ht="15" hidden="1" customHeight="1" x14ac:dyDescent="0.15">
      <c r="A16" s="180">
        <v>54</v>
      </c>
      <c r="B16" s="179" t="s">
        <v>116</v>
      </c>
      <c r="C16" s="179"/>
    </row>
    <row r="17" spans="1:3" ht="15" hidden="1" customHeight="1" x14ac:dyDescent="0.15">
      <c r="A17" s="180">
        <v>55</v>
      </c>
      <c r="B17" s="179" t="s">
        <v>183</v>
      </c>
      <c r="C17" s="179"/>
    </row>
    <row r="18" spans="1:3" ht="15" hidden="1" customHeight="1" x14ac:dyDescent="0.15">
      <c r="A18" s="180">
        <v>64</v>
      </c>
      <c r="B18" s="179" t="s">
        <v>445</v>
      </c>
      <c r="C18" s="179"/>
    </row>
    <row r="19" spans="1:3" ht="15" hidden="1" customHeight="1" x14ac:dyDescent="0.15">
      <c r="A19" s="180">
        <v>65</v>
      </c>
      <c r="B19" s="179" t="s">
        <v>444</v>
      </c>
      <c r="C19" s="179"/>
    </row>
    <row r="20" spans="1:3" ht="15" hidden="1" customHeight="1" x14ac:dyDescent="0.15">
      <c r="A20" s="180">
        <v>66</v>
      </c>
      <c r="B20" s="179" t="s">
        <v>443</v>
      </c>
      <c r="C20" s="179"/>
    </row>
    <row r="21" spans="1:3" ht="15" hidden="1" customHeight="1" x14ac:dyDescent="0.15">
      <c r="A21" s="180">
        <v>67</v>
      </c>
      <c r="B21" s="179" t="s">
        <v>446</v>
      </c>
      <c r="C21" s="179">
        <v>16.899999999999999</v>
      </c>
    </row>
    <row r="22" spans="1:3" ht="15" hidden="1" customHeight="1" x14ac:dyDescent="0.15">
      <c r="A22" s="180">
        <v>68</v>
      </c>
      <c r="B22" s="179" t="s">
        <v>189</v>
      </c>
      <c r="C22" s="179"/>
    </row>
    <row r="23" spans="1:3" ht="15" hidden="1" customHeight="1" x14ac:dyDescent="0.15">
      <c r="A23" s="180">
        <v>69</v>
      </c>
      <c r="B23" s="179" t="s">
        <v>141</v>
      </c>
      <c r="C23" s="179"/>
    </row>
    <row r="24" spans="1:3" ht="15" hidden="1" customHeight="1" x14ac:dyDescent="0.15">
      <c r="A24" s="180">
        <v>70</v>
      </c>
      <c r="B24" s="179" t="s">
        <v>447</v>
      </c>
      <c r="C24" s="179"/>
    </row>
    <row r="25" spans="1:3" ht="15" hidden="1" customHeight="1" x14ac:dyDescent="0.15">
      <c r="A25" s="180">
        <v>71</v>
      </c>
      <c r="B25" s="179" t="s">
        <v>448</v>
      </c>
      <c r="C25" s="179"/>
    </row>
    <row r="26" spans="1:3" ht="15" hidden="1" customHeight="1" x14ac:dyDescent="0.15">
      <c r="A26" s="180">
        <v>72</v>
      </c>
      <c r="B26" s="179" t="s">
        <v>119</v>
      </c>
      <c r="C26" s="179"/>
    </row>
    <row r="27" spans="1:3" ht="15" hidden="1" customHeight="1" x14ac:dyDescent="0.15">
      <c r="A27" s="180">
        <v>73</v>
      </c>
      <c r="B27" s="179" t="s">
        <v>193</v>
      </c>
      <c r="C27" s="179"/>
    </row>
    <row r="28" spans="1:3" ht="15" hidden="1" customHeight="1" x14ac:dyDescent="0.15">
      <c r="A28" s="180">
        <v>74</v>
      </c>
      <c r="B28" s="179" t="s">
        <v>449</v>
      </c>
      <c r="C28" s="179"/>
    </row>
    <row r="29" spans="1:3" ht="15" hidden="1" customHeight="1" x14ac:dyDescent="0.15">
      <c r="A29" s="180">
        <v>75</v>
      </c>
      <c r="B29" s="179" t="s">
        <v>450</v>
      </c>
      <c r="C29" s="179"/>
    </row>
    <row r="30" spans="1:3" ht="15" hidden="1" customHeight="1" x14ac:dyDescent="0.15">
      <c r="A30" s="180">
        <v>76</v>
      </c>
      <c r="B30" s="179" t="s">
        <v>296</v>
      </c>
      <c r="C30" s="179"/>
    </row>
    <row r="31" spans="1:3" ht="15" hidden="1" customHeight="1" x14ac:dyDescent="0.15">
      <c r="A31" s="180">
        <v>77</v>
      </c>
      <c r="B31" s="179" t="s">
        <v>198</v>
      </c>
      <c r="C31" s="179"/>
    </row>
    <row r="32" spans="1:3" ht="15" hidden="1" customHeight="1" x14ac:dyDescent="0.15">
      <c r="A32" s="180">
        <v>78</v>
      </c>
      <c r="B32" s="179" t="s">
        <v>451</v>
      </c>
      <c r="C32" s="179"/>
    </row>
    <row r="33" spans="1:3" ht="15" hidden="1" customHeight="1" x14ac:dyDescent="0.15">
      <c r="A33" s="180">
        <v>79</v>
      </c>
      <c r="B33" s="179" t="s">
        <v>452</v>
      </c>
      <c r="C33" s="179"/>
    </row>
    <row r="34" spans="1:3" ht="15" hidden="1" customHeight="1" x14ac:dyDescent="0.15">
      <c r="A34" s="180">
        <v>80</v>
      </c>
      <c r="B34" s="231" t="s">
        <v>460</v>
      </c>
      <c r="C34" s="179"/>
    </row>
    <row r="35" spans="1:3" ht="15" hidden="1" customHeight="1" x14ac:dyDescent="0.15">
      <c r="A35" s="180">
        <v>81</v>
      </c>
      <c r="B35" s="179" t="s">
        <v>453</v>
      </c>
      <c r="C35" s="179"/>
    </row>
    <row r="36" spans="1:3" ht="15" hidden="1" customHeight="1" x14ac:dyDescent="0.15">
      <c r="A36" s="180">
        <v>82</v>
      </c>
      <c r="B36" s="179" t="s">
        <v>297</v>
      </c>
      <c r="C36" s="179"/>
    </row>
    <row r="37" spans="1:3" ht="15" hidden="1" customHeight="1" x14ac:dyDescent="0.15">
      <c r="A37" s="180">
        <v>83</v>
      </c>
      <c r="B37" s="179" t="s">
        <v>454</v>
      </c>
      <c r="C37" s="179"/>
    </row>
    <row r="38" spans="1:3" ht="15" hidden="1" customHeight="1" x14ac:dyDescent="0.15">
      <c r="A38" s="180">
        <v>84</v>
      </c>
      <c r="B38" s="179" t="s">
        <v>455</v>
      </c>
      <c r="C38" s="179"/>
    </row>
    <row r="39" spans="1:3" ht="15" hidden="1" customHeight="1" x14ac:dyDescent="0.15">
      <c r="A39" s="180">
        <v>85</v>
      </c>
      <c r="B39" s="179" t="s">
        <v>456</v>
      </c>
      <c r="C39" s="179"/>
    </row>
    <row r="40" spans="1:3" ht="15" hidden="1" customHeight="1" x14ac:dyDescent="0.15">
      <c r="A40" s="180">
        <v>86</v>
      </c>
      <c r="B40" s="179" t="s">
        <v>123</v>
      </c>
      <c r="C40" s="179"/>
    </row>
    <row r="41" spans="1:3" ht="15" hidden="1" customHeight="1" x14ac:dyDescent="0.15">
      <c r="A41" s="180">
        <v>87</v>
      </c>
      <c r="B41" s="179" t="s">
        <v>124</v>
      </c>
      <c r="C41" s="179"/>
    </row>
    <row r="42" spans="1:3" ht="15" hidden="1" customHeight="1" x14ac:dyDescent="0.15">
      <c r="A42" s="180">
        <v>88</v>
      </c>
      <c r="B42" s="231" t="s">
        <v>461</v>
      </c>
      <c r="C42" s="179">
        <v>34.9</v>
      </c>
    </row>
    <row r="43" spans="1:3" ht="15" hidden="1" customHeight="1" x14ac:dyDescent="0.15">
      <c r="A43" s="180">
        <v>89</v>
      </c>
      <c r="B43" s="179" t="s">
        <v>457</v>
      </c>
      <c r="C43" s="179"/>
    </row>
    <row r="44" spans="1:3" ht="15" hidden="1" customHeight="1" x14ac:dyDescent="0.15">
      <c r="A44" s="180">
        <v>90</v>
      </c>
      <c r="B44" s="231" t="s">
        <v>462</v>
      </c>
      <c r="C44" s="179"/>
    </row>
    <row r="45" spans="1:3" ht="15" hidden="1" customHeight="1" x14ac:dyDescent="0.15">
      <c r="A45" s="180">
        <v>91</v>
      </c>
      <c r="B45" s="179" t="s">
        <v>119</v>
      </c>
      <c r="C45" s="179">
        <v>43.3</v>
      </c>
    </row>
    <row r="46" spans="1:3" ht="15" hidden="1" customHeight="1" x14ac:dyDescent="0.15">
      <c r="A46" s="180">
        <v>92</v>
      </c>
      <c r="B46" s="179" t="s">
        <v>452</v>
      </c>
      <c r="C46" s="179">
        <v>2</v>
      </c>
    </row>
    <row r="47" spans="1:3" ht="15" hidden="1" customHeight="1" x14ac:dyDescent="0.15">
      <c r="A47" s="180">
        <v>93</v>
      </c>
      <c r="B47" s="179" t="s">
        <v>458</v>
      </c>
      <c r="C47" s="179"/>
    </row>
    <row r="48" spans="1:3" ht="15" hidden="1" customHeight="1" x14ac:dyDescent="0.15">
      <c r="A48" s="180">
        <v>94</v>
      </c>
      <c r="B48" s="179" t="s">
        <v>459</v>
      </c>
      <c r="C48" s="179"/>
    </row>
    <row r="49" spans="1:4" ht="15" hidden="1" customHeight="1" x14ac:dyDescent="0.15">
      <c r="A49" s="180">
        <v>95</v>
      </c>
      <c r="B49" s="232" t="s">
        <v>830</v>
      </c>
      <c r="C49" s="232"/>
    </row>
    <row r="50" spans="1:4" ht="15" hidden="1" customHeight="1" x14ac:dyDescent="0.15">
      <c r="A50" s="180">
        <v>96</v>
      </c>
      <c r="B50" s="232" t="s">
        <v>833</v>
      </c>
      <c r="C50" s="232"/>
    </row>
    <row r="51" spans="1:4" ht="15" customHeight="1" x14ac:dyDescent="0.15">
      <c r="A51" s="180">
        <v>97</v>
      </c>
      <c r="B51" s="194"/>
      <c r="C51" s="194"/>
      <c r="D51" t="s">
        <v>434</v>
      </c>
    </row>
    <row r="52" spans="1:4" ht="15" customHeight="1" x14ac:dyDescent="0.15">
      <c r="A52" s="180">
        <v>98</v>
      </c>
      <c r="B52" s="194"/>
      <c r="C52" s="194"/>
    </row>
    <row r="53" spans="1:4" ht="15" customHeight="1" x14ac:dyDescent="0.15">
      <c r="A53" s="180">
        <v>99</v>
      </c>
      <c r="B53" s="194"/>
      <c r="C53" s="194"/>
    </row>
    <row r="54" spans="1:4" ht="15" customHeight="1" x14ac:dyDescent="0.15">
      <c r="A54" s="180">
        <v>100</v>
      </c>
      <c r="B54" s="194"/>
      <c r="C54" s="194"/>
    </row>
    <row r="55" spans="1:4" ht="15" customHeight="1" x14ac:dyDescent="0.15">
      <c r="A55" s="180">
        <v>101</v>
      </c>
      <c r="B55" s="194"/>
      <c r="C55" s="194"/>
    </row>
    <row r="56" spans="1:4" ht="15" customHeight="1" x14ac:dyDescent="0.15">
      <c r="A56" s="180">
        <v>102</v>
      </c>
      <c r="B56" s="194"/>
      <c r="C56" s="194"/>
    </row>
    <row r="57" spans="1:4" ht="15" customHeight="1" x14ac:dyDescent="0.15">
      <c r="A57" s="180">
        <v>103</v>
      </c>
      <c r="B57" s="194"/>
      <c r="C57" s="194"/>
    </row>
    <row r="58" spans="1:4" ht="15" customHeight="1" x14ac:dyDescent="0.15">
      <c r="A58" s="180">
        <v>104</v>
      </c>
      <c r="B58" s="194"/>
      <c r="C58" s="194"/>
    </row>
    <row r="59" spans="1:4" ht="15" customHeight="1" x14ac:dyDescent="0.15">
      <c r="A59" s="180">
        <v>105</v>
      </c>
      <c r="B59" s="194"/>
      <c r="C59" s="194"/>
    </row>
    <row r="60" spans="1:4" ht="15" customHeight="1" x14ac:dyDescent="0.15">
      <c r="A60" s="180">
        <v>106</v>
      </c>
      <c r="B60" s="194"/>
      <c r="C60" s="194"/>
    </row>
    <row r="61" spans="1:4" ht="15" customHeight="1" x14ac:dyDescent="0.15">
      <c r="A61" s="180">
        <v>107</v>
      </c>
      <c r="B61" s="194"/>
      <c r="C61" s="194"/>
    </row>
    <row r="62" spans="1:4" ht="15" customHeight="1" x14ac:dyDescent="0.15">
      <c r="A62" s="180">
        <v>108</v>
      </c>
      <c r="B62" s="194"/>
      <c r="C62" s="194"/>
    </row>
    <row r="63" spans="1:4" ht="15" customHeight="1" x14ac:dyDescent="0.15">
      <c r="A63" s="180">
        <v>109</v>
      </c>
      <c r="B63" s="194"/>
      <c r="C63" s="194"/>
    </row>
    <row r="64" spans="1:4" ht="15" customHeight="1" x14ac:dyDescent="0.15">
      <c r="A64" s="180">
        <v>110</v>
      </c>
      <c r="B64" s="194"/>
      <c r="C64" s="194"/>
    </row>
    <row r="65" spans="1:3" x14ac:dyDescent="0.15">
      <c r="A65" s="180">
        <v>111</v>
      </c>
      <c r="B65" s="194"/>
      <c r="C65" s="194"/>
    </row>
    <row r="66" spans="1:3" x14ac:dyDescent="0.15">
      <c r="A66" s="180">
        <v>112</v>
      </c>
      <c r="B66" s="194"/>
      <c r="C66" s="194"/>
    </row>
    <row r="67" spans="1:3" x14ac:dyDescent="0.15">
      <c r="A67" s="180">
        <v>113</v>
      </c>
      <c r="B67" s="194"/>
      <c r="C67" s="194"/>
    </row>
    <row r="68" spans="1:3" x14ac:dyDescent="0.15">
      <c r="A68" s="180">
        <v>114</v>
      </c>
      <c r="B68" s="194"/>
      <c r="C68" s="194"/>
    </row>
    <row r="69" spans="1:3" x14ac:dyDescent="0.15">
      <c r="A69" s="180">
        <v>115</v>
      </c>
      <c r="B69" s="194"/>
      <c r="C69" s="194"/>
    </row>
    <row r="70" spans="1:3" x14ac:dyDescent="0.15">
      <c r="A70" s="180">
        <v>116</v>
      </c>
      <c r="B70" s="194"/>
      <c r="C70" s="194"/>
    </row>
    <row r="71" spans="1:3" x14ac:dyDescent="0.15">
      <c r="A71" s="180">
        <v>117</v>
      </c>
      <c r="B71" s="194"/>
      <c r="C71" s="194"/>
    </row>
    <row r="72" spans="1:3" x14ac:dyDescent="0.15">
      <c r="A72" s="180">
        <v>118</v>
      </c>
      <c r="B72" s="194"/>
      <c r="C72" s="194"/>
    </row>
    <row r="73" spans="1:3" x14ac:dyDescent="0.15">
      <c r="A73" s="180">
        <v>119</v>
      </c>
      <c r="B73" s="194"/>
      <c r="C73" s="194"/>
    </row>
    <row r="74" spans="1:3" x14ac:dyDescent="0.15">
      <c r="A74" s="180">
        <v>120</v>
      </c>
      <c r="B74" s="194"/>
      <c r="C74" s="194"/>
    </row>
    <row r="75" spans="1:3" x14ac:dyDescent="0.15">
      <c r="A75" s="180">
        <v>121</v>
      </c>
      <c r="B75" s="194"/>
      <c r="C75" s="194"/>
    </row>
    <row r="76" spans="1:3" x14ac:dyDescent="0.15">
      <c r="A76" s="180">
        <v>122</v>
      </c>
      <c r="B76" s="194"/>
      <c r="C76" s="194"/>
    </row>
    <row r="77" spans="1:3" x14ac:dyDescent="0.15">
      <c r="A77" s="180">
        <v>123</v>
      </c>
      <c r="B77" s="194"/>
      <c r="C77" s="194"/>
    </row>
    <row r="78" spans="1:3" x14ac:dyDescent="0.15">
      <c r="A78" s="180">
        <v>124</v>
      </c>
      <c r="B78" s="194"/>
      <c r="C78" s="194"/>
    </row>
    <row r="79" spans="1:3" x14ac:dyDescent="0.15">
      <c r="A79" s="180">
        <v>125</v>
      </c>
      <c r="B79" s="194"/>
      <c r="C79" s="194"/>
    </row>
  </sheetData>
  <sheetProtection password="920B" sheet="1" objects="1" scenarios="1"/>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登録</vt:lpstr>
      <vt:lpstr>使用機械</vt:lpstr>
      <vt:lpstr>申込書</vt:lpstr>
      <vt:lpstr>作業機番号</vt:lpstr>
      <vt:lpstr>作物別基準①</vt:lpstr>
      <vt:lpstr>作物別基準②</vt:lpstr>
      <vt:lpstr>作物別基準③</vt:lpstr>
      <vt:lpstr>作業用途</vt:lpstr>
      <vt:lpstr>作業機番号!Print_Area</vt:lpstr>
      <vt:lpstr>使用機械!Print_Area</vt:lpstr>
      <vt:lpstr>申込書!Print_Area</vt:lpstr>
      <vt:lpstr>作業機番号!Print_Titles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齋藤　和利</dc:creator>
  <cp:lastModifiedBy>j34008</cp:lastModifiedBy>
  <cp:lastPrinted>2024-11-22T22:43:09Z</cp:lastPrinted>
  <dcterms:created xsi:type="dcterms:W3CDTF">1997-01-08T22:48:59Z</dcterms:created>
  <dcterms:modified xsi:type="dcterms:W3CDTF">2025-12-07T04:47:52Z</dcterms:modified>
</cp:coreProperties>
</file>